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80" yWindow="-75" windowWidth="10395" windowHeight="7935"/>
  </bookViews>
  <sheets>
    <sheet name="Měsíční rodinný rozpočet" sheetId="1" r:id="rId1"/>
  </sheets>
  <definedNames>
    <definedName name="_xlnm.Print_Area" localSheetId="0">'Měsíční rodinný rozpočet'!$A$1:$H$61</definedName>
  </definedNames>
  <calcPr calcId="145621"/>
  <webPublishing codePage="1252"/>
</workbook>
</file>

<file path=xl/calcChain.xml><?xml version="1.0" encoding="utf-8"?>
<calcChain xmlns="http://schemas.openxmlformats.org/spreadsheetml/2006/main">
  <c r="I65" i="1" l="1"/>
  <c r="I66" i="1"/>
  <c r="I67" i="1"/>
  <c r="I57" i="1"/>
  <c r="I58" i="1"/>
  <c r="I59" i="1"/>
  <c r="I60" i="1"/>
  <c r="I61" i="1"/>
  <c r="I47" i="1"/>
  <c r="I48" i="1"/>
  <c r="I49" i="1"/>
  <c r="I50" i="1"/>
  <c r="I51" i="1"/>
  <c r="I52" i="1"/>
  <c r="I53" i="1"/>
  <c r="I40" i="1"/>
  <c r="I41" i="1"/>
  <c r="I42" i="1"/>
  <c r="I43" i="1"/>
  <c r="I30" i="1"/>
  <c r="I31" i="1"/>
  <c r="I32" i="1"/>
  <c r="I33" i="1"/>
  <c r="I34" i="1"/>
  <c r="I35" i="1"/>
  <c r="I36" i="1"/>
  <c r="I21" i="1"/>
  <c r="I22" i="1"/>
  <c r="I23" i="1"/>
  <c r="I24" i="1"/>
  <c r="I25" i="1"/>
  <c r="I26" i="1"/>
  <c r="D64" i="1"/>
  <c r="D65" i="1"/>
  <c r="D66" i="1"/>
  <c r="D67" i="1"/>
  <c r="D57" i="1"/>
  <c r="D58" i="1"/>
  <c r="D59" i="1"/>
  <c r="D60" i="1"/>
  <c r="D46" i="1"/>
  <c r="D45" i="1"/>
  <c r="D47" i="1"/>
  <c r="D48" i="1"/>
  <c r="D49" i="1"/>
  <c r="D50" i="1"/>
  <c r="D51" i="1"/>
  <c r="D52" i="1"/>
  <c r="D53" i="1"/>
  <c r="D39" i="1"/>
  <c r="D40" i="1"/>
  <c r="D41" i="1"/>
  <c r="D32" i="1"/>
  <c r="D33" i="1"/>
  <c r="D34" i="1"/>
  <c r="D35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15" i="1"/>
  <c r="D16" i="1"/>
  <c r="D17" i="1"/>
  <c r="H54" i="1"/>
  <c r="G54" i="1"/>
  <c r="C61" i="1"/>
  <c r="B61" i="1"/>
  <c r="H68" i="1"/>
  <c r="G68" i="1"/>
  <c r="C68" i="1"/>
  <c r="B68" i="1"/>
  <c r="H44" i="1"/>
  <c r="G44" i="1"/>
  <c r="H27" i="1"/>
  <c r="G27" i="1"/>
  <c r="H37" i="1"/>
  <c r="G37" i="1"/>
  <c r="H62" i="1"/>
  <c r="G62" i="1"/>
  <c r="C54" i="1"/>
  <c r="B54" i="1"/>
  <c r="C42" i="1"/>
  <c r="B42" i="1"/>
  <c r="C36" i="1"/>
  <c r="B36" i="1"/>
  <c r="C29" i="1"/>
  <c r="B29" i="1"/>
  <c r="B18" i="1"/>
  <c r="C18" i="1"/>
  <c r="G13" i="1"/>
  <c r="G7" i="1"/>
  <c r="B4" i="1" l="1"/>
  <c r="G15" i="1" s="1"/>
  <c r="C4" i="1"/>
  <c r="G16" i="1" s="1"/>
  <c r="D68" i="1"/>
  <c r="I44" i="1"/>
  <c r="I62" i="1"/>
  <c r="D42" i="1"/>
  <c r="I68" i="1"/>
  <c r="D61" i="1"/>
  <c r="I54" i="1"/>
  <c r="I27" i="1"/>
  <c r="I37" i="1"/>
  <c r="D54" i="1"/>
  <c r="D36" i="1"/>
  <c r="D29" i="1"/>
  <c r="D18" i="1"/>
  <c r="D4" i="1" l="1"/>
  <c r="G17" i="1"/>
</calcChain>
</file>

<file path=xl/sharedStrings.xml><?xml version="1.0" encoding="utf-8"?>
<sst xmlns="http://schemas.openxmlformats.org/spreadsheetml/2006/main" count="157" uniqueCount="85">
  <si>
    <t>Měsíční rodinný rozpočet</t>
  </si>
  <si>
    <t>Předpokládané celkové výdaje</t>
  </si>
  <si>
    <t>Skutečné celkové výdaje</t>
  </si>
  <si>
    <t>Celkový rozdíl</t>
  </si>
  <si>
    <t>Bydlení</t>
  </si>
  <si>
    <t>Předpokládané výdaje</t>
  </si>
  <si>
    <t>Skutečné výdaje</t>
  </si>
  <si>
    <t>Rozdíl</t>
  </si>
  <si>
    <t>Hypotéka nebo nájemné</t>
  </si>
  <si>
    <t>Druhá hypotéka nebo nájemné</t>
  </si>
  <si>
    <t>Telefon</t>
  </si>
  <si>
    <t>Elektřina</t>
  </si>
  <si>
    <t>Plyn</t>
  </si>
  <si>
    <t>Vodné a stočné</t>
  </si>
  <si>
    <t>Kabelová televize</t>
  </si>
  <si>
    <t>Likvidace odpadu</t>
  </si>
  <si>
    <t>Údržba a opravy</t>
  </si>
  <si>
    <t>Potřeby pro domácnost</t>
  </si>
  <si>
    <t>Jiné</t>
  </si>
  <si>
    <t>Celkem</t>
  </si>
  <si>
    <t>Platby za vozidlo 1</t>
  </si>
  <si>
    <t>Platby za vozidlo 2</t>
  </si>
  <si>
    <t>Jízdné – autobus, taxi</t>
  </si>
  <si>
    <t>Pojištění</t>
  </si>
  <si>
    <t>Registrace vozidla</t>
  </si>
  <si>
    <t>Pohonné hmoty</t>
  </si>
  <si>
    <t>Údržba</t>
  </si>
  <si>
    <t>Doprava</t>
  </si>
  <si>
    <t>Domácnost</t>
  </si>
  <si>
    <t>Zdravotní pojištění</t>
  </si>
  <si>
    <t>Životní pojištění</t>
  </si>
  <si>
    <t>Jídlo</t>
  </si>
  <si>
    <t>Nákupy</t>
  </si>
  <si>
    <t>Jídlo v restauracích</t>
  </si>
  <si>
    <t>Děti</t>
  </si>
  <si>
    <t>Lékařská péče</t>
  </si>
  <si>
    <t>Oblečení</t>
  </si>
  <si>
    <t>Školné</t>
  </si>
  <si>
    <t>Školní potřeby</t>
  </si>
  <si>
    <t>Poplatky za zájmové organizace</t>
  </si>
  <si>
    <t>Peníze na obědy</t>
  </si>
  <si>
    <t>Hlídání</t>
  </si>
  <si>
    <t>Hračky a hry</t>
  </si>
  <si>
    <t>Právní služby</t>
  </si>
  <si>
    <t>Advokát</t>
  </si>
  <si>
    <t>Výživné</t>
  </si>
  <si>
    <t>Platby</t>
  </si>
  <si>
    <t>Úspory nebo investice</t>
  </si>
  <si>
    <t>Penzijní připojištění</t>
  </si>
  <si>
    <t>Investiční účet</t>
  </si>
  <si>
    <t>Spoření na vzdělání</t>
  </si>
  <si>
    <t>Předpokládaný měsíční příjem</t>
  </si>
  <si>
    <t>Příjem 1</t>
  </si>
  <si>
    <t>Příjem 2</t>
  </si>
  <si>
    <t>Mimořádný příjem</t>
  </si>
  <si>
    <t>Celkový měsíční příjem</t>
  </si>
  <si>
    <t>Skutečný měsíční příjem</t>
  </si>
  <si>
    <t xml:space="preserve">Předpokládaný zůstatek
</t>
  </si>
  <si>
    <t>Skutečný zůstatek</t>
  </si>
  <si>
    <t>Půjčky</t>
  </si>
  <si>
    <t>Osobní půjčky</t>
  </si>
  <si>
    <t>Studentské půjčky</t>
  </si>
  <si>
    <t>Kreditní karta</t>
  </si>
  <si>
    <t>Zábava</t>
  </si>
  <si>
    <t>Video a DVD</t>
  </si>
  <si>
    <t>Disky CD</t>
  </si>
  <si>
    <t>Kino</t>
  </si>
  <si>
    <t>Koncerty</t>
  </si>
  <si>
    <t>Sport</t>
  </si>
  <si>
    <t>Divadlo</t>
  </si>
  <si>
    <t>Daně</t>
  </si>
  <si>
    <t>Federální</t>
  </si>
  <si>
    <t>Státní</t>
  </si>
  <si>
    <t>Místní</t>
  </si>
  <si>
    <t>Osobní péče</t>
  </si>
  <si>
    <t>Vlasy a nehty</t>
  </si>
  <si>
    <t>Čistírna</t>
  </si>
  <si>
    <t>Klub zdraví</t>
  </si>
  <si>
    <t>Domácí zvířata</t>
  </si>
  <si>
    <t>Pomoc v domácnosti</t>
  </si>
  <si>
    <t>Hračky</t>
  </si>
  <si>
    <t>Dary a příspěvky</t>
  </si>
  <si>
    <t>Charita 1</t>
  </si>
  <si>
    <t>Charita 2</t>
  </si>
  <si>
    <t>Charita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</si>
</sst>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;[Red]#,##0\ &quot;Kč&quot;"/>
  </numFmts>
  <fonts count="15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  <font>
      <sz val="10"/>
      <name val="Trebuchet MS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2" borderId="0" xfId="1" applyFont="1" applyFill="1" applyBorder="1" applyAlignment="1">
      <alignment horizontal="left" wrapText="1"/>
    </xf>
    <xf numFmtId="0" fontId="0" fillId="0" borderId="0" xfId="0" applyNumberForma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0" xfId="0" applyNumberFormat="1" applyFont="1" applyFill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164" fontId="9" fillId="4" borderId="8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4" fontId="14" fillId="0" borderId="0" xfId="0" applyNumberFormat="1" applyFont="1" applyAlignment="1">
      <alignment vertical="center" wrapText="1"/>
    </xf>
    <xf numFmtId="164" fontId="10" fillId="4" borderId="4" xfId="0" applyNumberFormat="1" applyFont="1" applyFill="1" applyBorder="1" applyAlignment="1">
      <alignment vertical="center" wrapText="1"/>
    </xf>
    <xf numFmtId="164" fontId="10" fillId="4" borderId="6" xfId="0" applyNumberFormat="1" applyFont="1" applyFill="1" applyBorder="1" applyAlignment="1">
      <alignment vertical="center" wrapText="1"/>
    </xf>
    <xf numFmtId="164" fontId="9" fillId="4" borderId="2" xfId="0" applyNumberFormat="1" applyFont="1" applyFill="1" applyBorder="1" applyAlignment="1">
      <alignment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2" fillId="2" borderId="0" xfId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2">
    <cellStyle name="Normal" xfId="0" builtinId="0" customBuiltin="1"/>
    <cellStyle name="Title" xfId="1" builtinId="15" customBuiltin="1"/>
  </cellStyles>
  <dxfs count="1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6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4" formatCode="#,##0\ &quot;Kč&quot;;[Red]#,##0\ &quot;Kč&quot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Housing" ref="A6:D18" totalsRowCount="1" headerRowDxfId="142" dataDxfId="141" totalsRowDxfId="140">
  <autoFilter ref="A6:D17"/>
  <tableColumns count="4">
    <tableColumn id="1" name="Bydlení" totalsRowLabel="Celkem" dataDxfId="139" totalsRowDxfId="138"/>
    <tableColumn id="2" name="Předpokládané výdaje" totalsRowFunction="sum" dataDxfId="137" totalsRowDxfId="136"/>
    <tableColumn id="3" name="Skutečné výdaje" totalsRowFunction="sum" dataDxfId="135" totalsRowDxfId="134"/>
    <tableColumn id="4" name="Rozdíl" totalsRowFunction="sum" dataDxfId="133" totalsRowDxfId="132">
      <calculatedColumnFormula>Housing[Předpokládané výdaje]-Housing[Skutečné výdaje]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Taxes" ref="F39:I44" totalsRowCount="1" headerRowDxfId="43" dataDxfId="42" totalsRowDxfId="41">
  <autoFilter ref="F39:I43"/>
  <tableColumns count="4">
    <tableColumn id="1" name="Daně" totalsRowLabel="Celkem" dataDxfId="40" totalsRowDxfId="39"/>
    <tableColumn id="2" name="Předpokládané výdaje" totalsRowFunction="sum" dataDxfId="38" totalsRowDxfId="37"/>
    <tableColumn id="3" name="Skutečné výdaje" totalsRowFunction="sum" dataDxfId="36" totalsRowDxfId="35"/>
    <tableColumn id="4" name="Rozdíl" totalsRowFunction="sum" dataDxfId="34" totalsRowDxfId="33">
      <calculatedColumnFormula>Taxes[Předpokládané výdaje]-Taxes[Skutečné výdaje]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Savings" ref="A63:D68" totalsRowCount="1" headerRowDxfId="32" dataDxfId="31" totalsRowDxfId="30">
  <autoFilter ref="A63:D67"/>
  <tableColumns count="4">
    <tableColumn id="1" name="Úspory nebo investice" totalsRowLabel="Celkem" dataDxfId="29" totalsRowDxfId="28"/>
    <tableColumn id="2" name="Předpokládané výdaje" totalsRowFunction="sum" dataDxfId="27" totalsRowDxfId="26"/>
    <tableColumn id="3" name="Skutečné výdaje" totalsRowFunction="sum" dataDxfId="25" totalsRowDxfId="24"/>
    <tableColumn id="4" name="Rozdíl" totalsRowFunction="sum" dataDxfId="23" totalsRowDxfId="22">
      <calculatedColumnFormula>Savings[Předpokládané výdaje]-Savings[Skutečné výdaje]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Gifts" ref="F64:I68" totalsRowCount="1" headerRowDxfId="21" dataDxfId="20" totalsRowDxfId="19">
  <autoFilter ref="F64:I67"/>
  <tableColumns count="4">
    <tableColumn id="1" name="Dary a příspěvky" totalsRowLabel="Celkem" dataDxfId="18" totalsRowDxfId="17"/>
    <tableColumn id="2" name="Předpokládané výdaje" totalsRowFunction="sum" dataDxfId="16" totalsRowDxfId="15"/>
    <tableColumn id="3" name="Skutečné výdaje" totalsRowFunction="sum" dataDxfId="14" totalsRowDxfId="13"/>
    <tableColumn id="4" name="Rozdíl" totalsRowFunction="sum" dataDxfId="12" totalsRowDxfId="11">
      <calculatedColumnFormula>Gifts[Předpokládané výdaje]-Gifts[Skutečné výdaje]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Legal" ref="A56:D61" totalsRowCount="1" headerRowDxfId="10" dataDxfId="9" totalsRowDxfId="8">
  <autoFilter ref="A56:D60"/>
  <tableColumns count="4">
    <tableColumn id="1" name="Právní služby" totalsRowLabel="Celkem" dataDxfId="7" totalsRowDxfId="6"/>
    <tableColumn id="2" name="Předpokládané výdaje" totalsRowFunction="sum" dataDxfId="5" totalsRowDxfId="4"/>
    <tableColumn id="3" name="Skutečné výdaje" totalsRowFunction="sum" dataDxfId="3" totalsRowDxfId="2"/>
    <tableColumn id="4" name="Rozdíl" totalsRowFunction="sum" dataDxfId="1" totalsRowDxfId="0">
      <calculatedColumnFormula>Legal[Předpokládané výdaje]-Legal[Skutečné výdaje]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ation" ref="A20:D29" totalsRowCount="1" headerRowDxfId="131" dataDxfId="130" totalsRowDxfId="129">
  <autoFilter ref="A20:D28"/>
  <tableColumns count="4">
    <tableColumn id="1" name="Doprava" totalsRowLabel="Celkem" dataDxfId="128" totalsRowDxfId="127"/>
    <tableColumn id="2" name="Předpokládané výdaje" totalsRowFunction="sum" dataDxfId="126" totalsRowDxfId="125"/>
    <tableColumn id="3" name="Skutečné výdaje" totalsRowFunction="sum" dataDxfId="124" totalsRowDxfId="123"/>
    <tableColumn id="4" name="Rozdíl" totalsRowFunction="sum" dataDxfId="122" totalsRowDxfId="121">
      <calculatedColumnFormula>Transportation[Předpokládané výdaje]-Transportation[Skutečné výdaje]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Insurance" ref="A31:D36" totalsRowCount="1" headerRowDxfId="120" dataDxfId="119" totalsRowDxfId="118">
  <autoFilter ref="A31:D35"/>
  <tableColumns count="4">
    <tableColumn id="1" name="Pojištění" totalsRowLabel="Celkem" dataDxfId="117" totalsRowDxfId="116"/>
    <tableColumn id="2" name="Předpokládané výdaje" totalsRowFunction="sum" dataDxfId="115" totalsRowDxfId="114"/>
    <tableColumn id="3" name="Skutečné výdaje" totalsRowFunction="sum" dataDxfId="113" totalsRowDxfId="112"/>
    <tableColumn id="4" name="Rozdíl" totalsRowFunction="sum" dataDxfId="111" totalsRowDxfId="110">
      <calculatedColumnFormula>Insurance[Předpokládané výdaje]-Insurance[Skutečné výdaje]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Food" ref="A38:D42" totalsRowCount="1" headerRowDxfId="109" dataDxfId="108" totalsRowDxfId="107">
  <autoFilter ref="A38:D41"/>
  <tableColumns count="4">
    <tableColumn id="1" name="Jídlo" totalsRowLabel="Celkem" dataDxfId="106" totalsRowDxfId="105"/>
    <tableColumn id="2" name="Předpokládané výdaje" totalsRowFunction="sum" dataDxfId="104" totalsRowDxfId="103"/>
    <tableColumn id="3" name="Skutečné výdaje" totalsRowFunction="sum" dataDxfId="102" totalsRowDxfId="101"/>
    <tableColumn id="4" name="Rozdíl" totalsRowFunction="sum" dataDxfId="100" totalsRowDxfId="99">
      <calculatedColumnFormula>Food[Předpokládané výdaje]-Food[Skutečné výdaje]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Children" ref="A44:D54" totalsRowCount="1" headerRowDxfId="98" dataDxfId="97" totalsRowDxfId="96">
  <autoFilter ref="A44:D53"/>
  <tableColumns count="4">
    <tableColumn id="1" name="Děti" totalsRowLabel="Celkem" dataDxfId="95" totalsRowDxfId="94"/>
    <tableColumn id="2" name="Předpokládané výdaje" totalsRowFunction="sum" dataDxfId="93" totalsRowDxfId="92"/>
    <tableColumn id="3" name="Skutečné výdaje" totalsRowFunction="sum" dataDxfId="91" totalsRowDxfId="90"/>
    <tableColumn id="4" name="Rozdíl" totalsRowFunction="sum" dataDxfId="89" totalsRowDxfId="88">
      <calculatedColumnFormula>Children[Předpokládané výdaje]-Children[Skutečné výdaje]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Pets" ref="F56:I62" totalsRowCount="1" headerRowDxfId="87" dataDxfId="86" totalsRowDxfId="85">
  <autoFilter ref="F56:I61"/>
  <tableColumns count="4">
    <tableColumn id="1" name="Domácí zvířata" totalsRowLabel="Celkem" dataDxfId="84" totalsRowDxfId="83"/>
    <tableColumn id="2" name="Předpokládané výdaje" totalsRowFunction="sum" dataDxfId="82" totalsRowDxfId="81"/>
    <tableColumn id="3" name="Skutečné výdaje" totalsRowFunction="sum" dataDxfId="80" totalsRowDxfId="79"/>
    <tableColumn id="4" name="Rozdíl" totalsRowFunction="sum" dataDxfId="78" totalsRowDxfId="77">
      <calculatedColumnFormula>Pets[Předpokládané výdaje]-Pets[Skutečné výdaje]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alCare" ref="F46:I54" totalsRowCount="1" headerRowDxfId="76" dataDxfId="75" totalsRowDxfId="74">
  <autoFilter ref="F46:I53"/>
  <tableColumns count="4">
    <tableColumn id="1" name="Osobní péče" totalsRowLabel="Celkem" dataDxfId="73" totalsRowDxfId="72"/>
    <tableColumn id="2" name="Předpokládané výdaje" totalsRowFunction="sum" dataDxfId="71" totalsRowDxfId="70"/>
    <tableColumn id="3" name="Skutečné výdaje" totalsRowFunction="sum" dataDxfId="69" totalsRowDxfId="68"/>
    <tableColumn id="4" name="Rozdíl" totalsRowFunction="sum" dataDxfId="67" totalsRowDxfId="66">
      <calculatedColumnFormula>PersonalCare[Předpokládané výdaje]-PersonalCare[Skutečné výdaje]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Entertainment" ref="F29:I37" totalsRowCount="1" headerRowDxfId="65" dataDxfId="64" totalsRowDxfId="63">
  <autoFilter ref="F29:I36"/>
  <tableColumns count="4">
    <tableColumn id="1" name="Zábava" totalsRowLabel="Celkem" dataDxfId="62" totalsRowDxfId="61"/>
    <tableColumn id="2" name="Předpokládané výdaje" totalsRowFunction="sum" dataDxfId="60" totalsRowDxfId="59"/>
    <tableColumn id="3" name="Skutečné výdaje" totalsRowFunction="sum" dataDxfId="58" totalsRowDxfId="57"/>
    <tableColumn id="4" name="Rozdíl" totalsRowFunction="sum" dataDxfId="56" totalsRowDxfId="55">
      <calculatedColumnFormula>Entertainment[Předpokládané výdaje]-Entertainment[Skutečné výdaje]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Loans" ref="F20:I27" totalsRowCount="1" headerRowDxfId="54" dataDxfId="53" totalsRowDxfId="52">
  <autoFilter ref="F20:I26"/>
  <tableColumns count="4">
    <tableColumn id="1" name="Půjčky" totalsRowLabel="Celkem" dataDxfId="51" totalsRowDxfId="50"/>
    <tableColumn id="2" name="Předpokládané výdaje" totalsRowFunction="sum" dataDxfId="49" totalsRowDxfId="48"/>
    <tableColumn id="3" name="Skutečné výdaje" totalsRowFunction="sum" dataDxfId="47" totalsRowDxfId="46"/>
    <tableColumn id="4" name="Rozdíl" totalsRowFunction="sum" dataDxfId="45" totalsRowDxfId="44">
      <calculatedColumnFormula>Loans[Předpokládané výdaje]-Loans[Skutečné výdaje]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>
      <selection sqref="A1:G1"/>
    </sheetView>
  </sheetViews>
  <sheetFormatPr defaultRowHeight="15" x14ac:dyDescent="0.3"/>
  <cols>
    <col min="1" max="1" width="19.5703125" customWidth="1"/>
    <col min="2" max="2" width="18.7109375" customWidth="1"/>
    <col min="3" max="3" width="14.7109375" customWidth="1"/>
    <col min="4" max="4" width="12.7109375" customWidth="1"/>
    <col min="5" max="5" width="4" customWidth="1"/>
    <col min="6" max="6" width="20.85546875" customWidth="1"/>
    <col min="7" max="7" width="18.7109375" customWidth="1"/>
    <col min="8" max="8" width="14.7109375" customWidth="1"/>
    <col min="9" max="9" width="8.7109375" customWidth="1"/>
  </cols>
  <sheetData>
    <row r="1" spans="1:9" ht="30" customHeight="1" x14ac:dyDescent="0.35">
      <c r="A1" s="44" t="s">
        <v>0</v>
      </c>
      <c r="B1" s="44"/>
      <c r="C1" s="44"/>
      <c r="D1" s="44"/>
      <c r="E1" s="44"/>
      <c r="F1" s="44"/>
      <c r="G1" s="44"/>
      <c r="H1" s="10"/>
      <c r="I1" s="10"/>
    </row>
    <row r="2" spans="1:9" ht="7.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4.1" customHeight="1" x14ac:dyDescent="0.3">
      <c r="A3" s="48" t="s">
        <v>1</v>
      </c>
      <c r="B3" s="49"/>
      <c r="C3" s="27" t="s">
        <v>2</v>
      </c>
      <c r="D3" s="24" t="s">
        <v>3</v>
      </c>
      <c r="E3" s="7"/>
      <c r="F3" s="45" t="s">
        <v>51</v>
      </c>
      <c r="G3" s="46"/>
      <c r="H3" s="7"/>
      <c r="I3" s="7"/>
    </row>
    <row r="4" spans="1:9" ht="14.1" customHeight="1" x14ac:dyDescent="0.3">
      <c r="A4" s="21"/>
      <c r="B4" s="32">
        <f>Housing[[#Totals],[Předpokládané výdaje]]+Transportation[[#Totals],[Předpokládané výdaje]]+Insurance[[#Totals],[Předpokládané výdaje]]+Food[[#Totals],[Předpokládané výdaje]]+Children[[#Totals],[Předpokládané výdaje]]+Legal[[#Totals],[Předpokládané výdaje]]+Savings[[#Totals],[Předpokládané výdaje]]+Loans[[#Totals],[Předpokládané výdaje]]+Entertainment[[#Totals],[Předpokládané výdaje]]+Taxes[[#Totals],[Předpokládané výdaje]]+PersonalCare[[#Totals],[Předpokládané výdaje]]+Pets[[#Totals],[Předpokládané výdaje]]+Gifts[[#Totals],[Předpokládané výdaje]]</f>
        <v>1203</v>
      </c>
      <c r="C4" s="32">
        <f>Housing[[#Totals],[Skutečné výdaje]]+Transportation[[#Totals],[Skutečné výdaje]]+Insurance[[#Totals],[Skutečné výdaje]]+Food[[#Totals],[Skutečné výdaje]]+Children[[#Totals],[Skutečné výdaje]]+Legal[[#Totals],[Skutečné výdaje]]+Savings[[#Totals],[Skutečné výdaje]]+Loans[[#Totals],[Skutečné výdaje]]+Entertainment[[#Totals],[Skutečné výdaje]]+Taxes[[#Totals],[Skutečné výdaje]]+PersonalCare[[#Totals],[Skutečné výdaje]]+Pets[[#Totals],[Skutečné výdaje]]+Gifts[[#Totals],[Skutečné výdaje]]</f>
        <v>1317</v>
      </c>
      <c r="D4" s="32">
        <f>Housing[[#Totals],[Rozdíl]]+Transportation[[#Totals],[Rozdíl]]+Insurance[[#Totals],[Rozdíl]]+Food[[#Totals],[Rozdíl]]+Children[[#Totals],[Rozdíl]]+Legal[[#Totals],[Rozdíl]]+Savings[[#Totals],[Rozdíl]]+Loans[[#Totals],[Rozdíl]]+Entertainment[[#Totals],[Rozdíl]]+Taxes[[#Totals],[Rozdíl]]+PersonalCare[[#Totals],[Rozdíl]]+Pets[[#Totals],[Rozdíl]]+Gifts[[#Totals],[Rozdíl]]</f>
        <v>-114</v>
      </c>
      <c r="E4" s="7"/>
      <c r="F4" s="22" t="s">
        <v>52</v>
      </c>
      <c r="G4" s="38">
        <v>4000</v>
      </c>
      <c r="H4" s="7"/>
      <c r="I4" s="7"/>
    </row>
    <row r="5" spans="1:9" ht="14.1" customHeight="1" x14ac:dyDescent="0.3">
      <c r="A5" s="2"/>
      <c r="B5" s="2"/>
      <c r="C5" s="2"/>
      <c r="D5" s="2"/>
      <c r="E5" s="2"/>
      <c r="F5" s="22" t="s">
        <v>53</v>
      </c>
      <c r="G5" s="38">
        <v>1200</v>
      </c>
      <c r="H5" s="2"/>
      <c r="I5" s="2"/>
    </row>
    <row r="6" spans="1:9" ht="14.1" customHeight="1" x14ac:dyDescent="0.3">
      <c r="A6" s="4" t="s">
        <v>4</v>
      </c>
      <c r="B6" s="3" t="s">
        <v>5</v>
      </c>
      <c r="C6" s="3" t="s">
        <v>6</v>
      </c>
      <c r="D6" s="3" t="s">
        <v>7</v>
      </c>
      <c r="E6" s="2"/>
      <c r="F6" s="22" t="s">
        <v>54</v>
      </c>
      <c r="G6" s="38">
        <v>300</v>
      </c>
      <c r="H6" s="2"/>
      <c r="I6" s="2"/>
    </row>
    <row r="7" spans="1:9" ht="14.1" customHeight="1" x14ac:dyDescent="0.3">
      <c r="A7" s="2" t="s">
        <v>8</v>
      </c>
      <c r="B7" s="33">
        <v>1000</v>
      </c>
      <c r="C7" s="33">
        <v>1000</v>
      </c>
      <c r="D7" s="33">
        <f>Housing[Předpokládané výdaje]-Housing[Skutečné výdaje]</f>
        <v>0</v>
      </c>
      <c r="E7" s="2"/>
      <c r="F7" s="23" t="s">
        <v>55</v>
      </c>
      <c r="G7" s="39">
        <f>SUM(G4:G6)</f>
        <v>5500</v>
      </c>
      <c r="H7" s="2"/>
      <c r="I7" s="2"/>
    </row>
    <row r="8" spans="1:9" s="43" customFormat="1" ht="30" x14ac:dyDescent="0.3">
      <c r="A8" s="2" t="s">
        <v>9</v>
      </c>
      <c r="B8" s="33">
        <v>0</v>
      </c>
      <c r="C8" s="33">
        <v>0</v>
      </c>
      <c r="D8" s="33">
        <f>Housing[Předpokládané výdaje]-Housing[Skutečné výdaje]</f>
        <v>0</v>
      </c>
      <c r="E8" s="2"/>
      <c r="F8" s="8"/>
      <c r="G8" s="9"/>
      <c r="H8" s="28"/>
      <c r="I8" s="28"/>
    </row>
    <row r="9" spans="1:9" ht="14.1" customHeight="1" x14ac:dyDescent="0.3">
      <c r="A9" s="2" t="s">
        <v>10</v>
      </c>
      <c r="B9" s="33">
        <v>62</v>
      </c>
      <c r="C9" s="33">
        <v>100</v>
      </c>
      <c r="D9" s="34">
        <f>Housing[Předpokládané výdaje]-Housing[Skutečné výdaje]</f>
        <v>-38</v>
      </c>
      <c r="E9" s="2"/>
      <c r="F9" s="45" t="s">
        <v>56</v>
      </c>
      <c r="G9" s="46"/>
      <c r="H9" s="2"/>
      <c r="I9" s="2"/>
    </row>
    <row r="10" spans="1:9" ht="14.1" customHeight="1" x14ac:dyDescent="0.3">
      <c r="A10" s="2" t="s">
        <v>11</v>
      </c>
      <c r="B10" s="33">
        <v>44</v>
      </c>
      <c r="C10" s="33">
        <v>125</v>
      </c>
      <c r="D10" s="33">
        <f>Housing[Předpokládané výdaje]-Housing[Skutečné výdaje]</f>
        <v>-81</v>
      </c>
      <c r="E10" s="2"/>
      <c r="F10" s="22" t="s">
        <v>52</v>
      </c>
      <c r="G10" s="38">
        <v>4000</v>
      </c>
      <c r="H10" s="2"/>
      <c r="I10" s="2"/>
    </row>
    <row r="11" spans="1:9" ht="14.1" customHeight="1" x14ac:dyDescent="0.3">
      <c r="A11" s="2" t="s">
        <v>12</v>
      </c>
      <c r="B11" s="33">
        <v>22</v>
      </c>
      <c r="C11" s="33">
        <v>35</v>
      </c>
      <c r="D11" s="33">
        <f>Housing[Předpokládané výdaje]-Housing[Skutečné výdaje]</f>
        <v>-13</v>
      </c>
      <c r="E11" s="2"/>
      <c r="F11" s="22" t="s">
        <v>53</v>
      </c>
      <c r="G11" s="38">
        <v>1200</v>
      </c>
      <c r="H11" s="2"/>
      <c r="I11" s="2"/>
    </row>
    <row r="12" spans="1:9" ht="14.1" customHeight="1" x14ac:dyDescent="0.3">
      <c r="A12" s="2" t="s">
        <v>13</v>
      </c>
      <c r="B12" s="33">
        <v>8</v>
      </c>
      <c r="C12" s="33">
        <v>8</v>
      </c>
      <c r="D12" s="33">
        <f>Housing[Předpokládané výdaje]-Housing[Skutečné výdaje]</f>
        <v>0</v>
      </c>
      <c r="E12" s="2"/>
      <c r="F12" s="22" t="s">
        <v>54</v>
      </c>
      <c r="G12" s="38">
        <v>300</v>
      </c>
      <c r="H12" s="2"/>
      <c r="I12" s="2"/>
    </row>
    <row r="13" spans="1:9" ht="14.1" customHeight="1" x14ac:dyDescent="0.3">
      <c r="A13" s="2" t="s">
        <v>14</v>
      </c>
      <c r="B13" s="33">
        <v>34</v>
      </c>
      <c r="C13" s="33">
        <v>39</v>
      </c>
      <c r="D13" s="33">
        <f>Housing[Předpokládané výdaje]-Housing[Skutečné výdaje]</f>
        <v>-5</v>
      </c>
      <c r="E13" s="2"/>
      <c r="F13" s="23" t="s">
        <v>55</v>
      </c>
      <c r="G13" s="39">
        <f>SUM(G10:G12)</f>
        <v>5500</v>
      </c>
      <c r="H13" s="2"/>
      <c r="I13" s="2"/>
    </row>
    <row r="14" spans="1:9" ht="14.1" customHeight="1" x14ac:dyDescent="0.3">
      <c r="A14" s="2" t="s">
        <v>15</v>
      </c>
      <c r="B14" s="33">
        <v>10</v>
      </c>
      <c r="C14" s="33">
        <v>10</v>
      </c>
      <c r="D14" s="33">
        <f>Housing[Předpokládané výdaje]-Housing[Skutečné výdaje]</f>
        <v>0</v>
      </c>
      <c r="E14" s="2"/>
      <c r="F14" s="7"/>
      <c r="G14" s="7"/>
      <c r="H14" s="2"/>
      <c r="I14" s="2"/>
    </row>
    <row r="15" spans="1:9" ht="14.1" customHeight="1" x14ac:dyDescent="0.3">
      <c r="A15" s="2" t="s">
        <v>16</v>
      </c>
      <c r="B15" s="33">
        <v>23</v>
      </c>
      <c r="C15" s="33">
        <v>0</v>
      </c>
      <c r="D15" s="33">
        <f>Housing[Předpokládané výdaje]-Housing[Skutečné výdaje]</f>
        <v>23</v>
      </c>
      <c r="E15" s="2"/>
      <c r="F15" s="29" t="s">
        <v>57</v>
      </c>
      <c r="G15" s="40">
        <f>SUM(G7-B4)</f>
        <v>4297</v>
      </c>
      <c r="H15" s="2"/>
      <c r="I15" s="2"/>
    </row>
    <row r="16" spans="1:9" ht="14.1" customHeight="1" x14ac:dyDescent="0.3">
      <c r="A16" s="2" t="s">
        <v>17</v>
      </c>
      <c r="B16" s="33">
        <v>0</v>
      </c>
      <c r="C16" s="33">
        <v>0</v>
      </c>
      <c r="D16" s="33">
        <f>Housing[Předpokládané výdaje]-Housing[Skutečné výdaje]</f>
        <v>0</v>
      </c>
      <c r="E16" s="2"/>
      <c r="F16" s="25" t="s">
        <v>58</v>
      </c>
      <c r="G16" s="41">
        <f>SUM(G13-C4)</f>
        <v>4183</v>
      </c>
      <c r="H16" s="2"/>
      <c r="I16" s="2"/>
    </row>
    <row r="17" spans="1:9" ht="14.1" customHeight="1" x14ac:dyDescent="0.3">
      <c r="A17" s="2" t="s">
        <v>18</v>
      </c>
      <c r="B17" s="33">
        <v>0</v>
      </c>
      <c r="C17" s="33">
        <v>0</v>
      </c>
      <c r="D17" s="33">
        <f>Housing[Předpokládané výdaje]-Housing[Skutečné výdaje]</f>
        <v>0</v>
      </c>
      <c r="E17" s="2"/>
      <c r="F17" s="26" t="s">
        <v>7</v>
      </c>
      <c r="G17" s="42">
        <f>SUM(G16-G15)</f>
        <v>-114</v>
      </c>
      <c r="H17" s="2"/>
      <c r="I17" s="2"/>
    </row>
    <row r="18" spans="1:9" ht="14.1" customHeight="1" x14ac:dyDescent="0.3">
      <c r="A18" s="30" t="s">
        <v>19</v>
      </c>
      <c r="B18" s="35">
        <f>SUBTOTAL(109,Housing[Předpokládané výdaje])</f>
        <v>1203</v>
      </c>
      <c r="C18" s="35">
        <f>SUBTOTAL(109,Housing[Skutečné výdaje])</f>
        <v>1317</v>
      </c>
      <c r="D18" s="35">
        <f>SUBTOTAL(109,Housing[Rozdíl])</f>
        <v>-114</v>
      </c>
      <c r="E18" s="2"/>
      <c r="F18" s="2"/>
      <c r="G18" s="2"/>
      <c r="H18" s="2"/>
      <c r="I18" s="2"/>
    </row>
    <row r="19" spans="1:9" ht="14.1" customHeight="1" x14ac:dyDescent="0.3">
      <c r="A19" s="47"/>
      <c r="B19" s="47"/>
      <c r="C19" s="47"/>
      <c r="D19" s="47"/>
      <c r="E19" s="2"/>
      <c r="F19" s="6"/>
      <c r="G19" s="6"/>
      <c r="H19" s="6"/>
      <c r="I19" s="6"/>
    </row>
    <row r="20" spans="1:9" ht="14.1" customHeight="1" x14ac:dyDescent="0.3">
      <c r="A20" s="11" t="s">
        <v>27</v>
      </c>
      <c r="B20" s="12" t="s">
        <v>5</v>
      </c>
      <c r="C20" s="12" t="s">
        <v>6</v>
      </c>
      <c r="D20" s="12" t="s">
        <v>7</v>
      </c>
      <c r="E20" s="2"/>
      <c r="F20" s="13" t="s">
        <v>59</v>
      </c>
      <c r="G20" s="14" t="s">
        <v>5</v>
      </c>
      <c r="H20" s="14" t="s">
        <v>6</v>
      </c>
      <c r="I20" s="14" t="s">
        <v>7</v>
      </c>
    </row>
    <row r="21" spans="1:9" ht="14.1" customHeight="1" x14ac:dyDescent="0.3">
      <c r="A21" s="2" t="s">
        <v>20</v>
      </c>
      <c r="B21" s="33"/>
      <c r="C21" s="33"/>
      <c r="D21" s="33">
        <f>Transportation[Předpokládané výdaje]-Transportation[Skutečné výdaje]</f>
        <v>0</v>
      </c>
      <c r="E21" s="2"/>
      <c r="F21" s="1" t="s">
        <v>60</v>
      </c>
      <c r="G21" s="36"/>
      <c r="H21" s="36"/>
      <c r="I21" s="36">
        <f>Loans[Předpokládané výdaje]-Loans[Skutečné výdaje]</f>
        <v>0</v>
      </c>
    </row>
    <row r="22" spans="1:9" ht="14.1" customHeight="1" x14ac:dyDescent="0.3">
      <c r="A22" s="2" t="s">
        <v>21</v>
      </c>
      <c r="B22" s="33"/>
      <c r="C22" s="33"/>
      <c r="D22" s="33">
        <f>Transportation[Předpokládané výdaje]-Transportation[Skutečné výdaje]</f>
        <v>0</v>
      </c>
      <c r="E22" s="2"/>
      <c r="F22" s="1" t="s">
        <v>61</v>
      </c>
      <c r="G22" s="36"/>
      <c r="H22" s="36"/>
      <c r="I22" s="36">
        <f>Loans[Předpokládané výdaje]-Loans[Skutečné výdaje]</f>
        <v>0</v>
      </c>
    </row>
    <row r="23" spans="1:9" ht="14.1" customHeight="1" x14ac:dyDescent="0.3">
      <c r="A23" s="2" t="s">
        <v>22</v>
      </c>
      <c r="B23" s="33"/>
      <c r="C23" s="33"/>
      <c r="D23" s="33">
        <f>Transportation[Předpokládané výdaje]-Transportation[Skutečné výdaje]</f>
        <v>0</v>
      </c>
      <c r="E23" s="2"/>
      <c r="F23" s="1" t="s">
        <v>62</v>
      </c>
      <c r="G23" s="36"/>
      <c r="H23" s="36"/>
      <c r="I23" s="36">
        <f>Loans[Předpokládané výdaje]-Loans[Skutečné výdaje]</f>
        <v>0</v>
      </c>
    </row>
    <row r="24" spans="1:9" ht="14.1" customHeight="1" x14ac:dyDescent="0.3">
      <c r="A24" s="2" t="s">
        <v>23</v>
      </c>
      <c r="B24" s="33"/>
      <c r="C24" s="33"/>
      <c r="D24" s="33">
        <f>Transportation[Předpokládané výdaje]-Transportation[Skutečné výdaje]</f>
        <v>0</v>
      </c>
      <c r="E24" s="2"/>
      <c r="F24" s="1" t="s">
        <v>62</v>
      </c>
      <c r="G24" s="36"/>
      <c r="H24" s="36"/>
      <c r="I24" s="36">
        <f>Loans[Předpokládané výdaje]-Loans[Skutečné výdaje]</f>
        <v>0</v>
      </c>
    </row>
    <row r="25" spans="1:9" ht="14.1" customHeight="1" x14ac:dyDescent="0.3">
      <c r="A25" s="2" t="s">
        <v>24</v>
      </c>
      <c r="B25" s="33"/>
      <c r="C25" s="33"/>
      <c r="D25" s="33">
        <f>Transportation[Předpokládané výdaje]-Transportation[Skutečné výdaje]</f>
        <v>0</v>
      </c>
      <c r="E25" s="2"/>
      <c r="F25" s="1" t="s">
        <v>62</v>
      </c>
      <c r="G25" s="36"/>
      <c r="H25" s="36"/>
      <c r="I25" s="36">
        <f>Loans[Předpokládané výdaje]-Loans[Skutečné výdaje]</f>
        <v>0</v>
      </c>
    </row>
    <row r="26" spans="1:9" ht="14.1" customHeight="1" x14ac:dyDescent="0.3">
      <c r="A26" s="2" t="s">
        <v>25</v>
      </c>
      <c r="B26" s="33"/>
      <c r="C26" s="33"/>
      <c r="D26" s="33">
        <f>Transportation[Předpokládané výdaje]-Transportation[Skutečné výdaje]</f>
        <v>0</v>
      </c>
      <c r="E26" s="2"/>
      <c r="F26" s="1" t="s">
        <v>18</v>
      </c>
      <c r="G26" s="36"/>
      <c r="H26" s="36"/>
      <c r="I26" s="36">
        <f>Loans[Předpokládané výdaje]-Loans[Skutečné výdaje]</f>
        <v>0</v>
      </c>
    </row>
    <row r="27" spans="1:9" ht="14.1" customHeight="1" x14ac:dyDescent="0.3">
      <c r="A27" s="2" t="s">
        <v>26</v>
      </c>
      <c r="B27" s="33"/>
      <c r="C27" s="33"/>
      <c r="D27" s="33">
        <f>Transportation[Předpokládané výdaje]-Transportation[Skutečné výdaje]</f>
        <v>0</v>
      </c>
      <c r="E27" s="2"/>
      <c r="F27" s="31" t="s">
        <v>19</v>
      </c>
      <c r="G27" s="37">
        <f>SUBTOTAL(109,Loans[Předpokládané výdaje])</f>
        <v>0</v>
      </c>
      <c r="H27" s="37">
        <f>SUBTOTAL(109,Loans[Skutečné výdaje])</f>
        <v>0</v>
      </c>
      <c r="I27" s="37">
        <f>SUBTOTAL(109,Loans[Rozdíl])</f>
        <v>0</v>
      </c>
    </row>
    <row r="28" spans="1:9" ht="14.1" customHeight="1" x14ac:dyDescent="0.3">
      <c r="A28" s="2" t="s">
        <v>18</v>
      </c>
      <c r="B28" s="33"/>
      <c r="C28" s="33"/>
      <c r="D28" s="33">
        <f>Transportation[Předpokládané výdaje]-Transportation[Skutečné výdaje]</f>
        <v>0</v>
      </c>
      <c r="E28" s="2"/>
      <c r="F28" s="50"/>
      <c r="G28" s="50"/>
      <c r="H28" s="50"/>
      <c r="I28" s="50"/>
    </row>
    <row r="29" spans="1:9" ht="14.1" customHeight="1" x14ac:dyDescent="0.3">
      <c r="A29" s="30" t="s">
        <v>19</v>
      </c>
      <c r="B29" s="35">
        <f>SUBTOTAL(109,Transportation[Předpokládané výdaje])</f>
        <v>0</v>
      </c>
      <c r="C29" s="35">
        <f>SUBTOTAL(109,Transportation[Skutečné výdaje])</f>
        <v>0</v>
      </c>
      <c r="D29" s="35">
        <f>SUBTOTAL(109,Transportation[Rozdíl])</f>
        <v>0</v>
      </c>
      <c r="E29" s="2"/>
      <c r="F29" s="17" t="s">
        <v>63</v>
      </c>
      <c r="G29" s="16" t="s">
        <v>5</v>
      </c>
      <c r="H29" s="16" t="s">
        <v>6</v>
      </c>
      <c r="I29" s="16" t="s">
        <v>7</v>
      </c>
    </row>
    <row r="30" spans="1:9" ht="14.1" customHeight="1" x14ac:dyDescent="0.3">
      <c r="A30" s="47"/>
      <c r="B30" s="47"/>
      <c r="C30" s="47"/>
      <c r="D30" s="47"/>
      <c r="E30" s="2"/>
      <c r="F30" s="2" t="s">
        <v>64</v>
      </c>
      <c r="G30" s="33"/>
      <c r="H30" s="33"/>
      <c r="I30" s="33">
        <f>Entertainment[Předpokládané výdaje]-Entertainment[Skutečné výdaje]</f>
        <v>0</v>
      </c>
    </row>
    <row r="31" spans="1:9" ht="14.1" customHeight="1" x14ac:dyDescent="0.3">
      <c r="A31" s="15" t="s">
        <v>23</v>
      </c>
      <c r="B31" s="16" t="s">
        <v>5</v>
      </c>
      <c r="C31" s="16" t="s">
        <v>6</v>
      </c>
      <c r="D31" s="16" t="s">
        <v>7</v>
      </c>
      <c r="E31" s="2"/>
      <c r="F31" s="2" t="s">
        <v>65</v>
      </c>
      <c r="G31" s="33"/>
      <c r="H31" s="33"/>
      <c r="I31" s="33">
        <f>Entertainment[Předpokládané výdaje]-Entertainment[Skutečné výdaje]</f>
        <v>0</v>
      </c>
    </row>
    <row r="32" spans="1:9" ht="14.1" customHeight="1" x14ac:dyDescent="0.3">
      <c r="A32" s="2" t="s">
        <v>28</v>
      </c>
      <c r="B32" s="33"/>
      <c r="C32" s="33"/>
      <c r="D32" s="33">
        <f>Insurance[Předpokládané výdaje]-Insurance[Skutečné výdaje]</f>
        <v>0</v>
      </c>
      <c r="E32" s="2"/>
      <c r="F32" s="2" t="s">
        <v>66</v>
      </c>
      <c r="G32" s="33"/>
      <c r="H32" s="33"/>
      <c r="I32" s="33">
        <f>Entertainment[Předpokládané výdaje]-Entertainment[Skutečné výdaje]</f>
        <v>0</v>
      </c>
    </row>
    <row r="33" spans="1:9" ht="14.1" customHeight="1" x14ac:dyDescent="0.3">
      <c r="A33" s="2" t="s">
        <v>29</v>
      </c>
      <c r="B33" s="33"/>
      <c r="C33" s="33"/>
      <c r="D33" s="33">
        <f>Insurance[Předpokládané výdaje]-Insurance[Skutečné výdaje]</f>
        <v>0</v>
      </c>
      <c r="E33" s="2"/>
      <c r="F33" s="2" t="s">
        <v>67</v>
      </c>
      <c r="G33" s="33"/>
      <c r="H33" s="33"/>
      <c r="I33" s="33">
        <f>Entertainment[Předpokládané výdaje]-Entertainment[Skutečné výdaje]</f>
        <v>0</v>
      </c>
    </row>
    <row r="34" spans="1:9" ht="14.1" customHeight="1" x14ac:dyDescent="0.3">
      <c r="A34" s="2" t="s">
        <v>30</v>
      </c>
      <c r="B34" s="33"/>
      <c r="C34" s="33"/>
      <c r="D34" s="33">
        <f>Insurance[Předpokládané výdaje]-Insurance[Skutečné výdaje]</f>
        <v>0</v>
      </c>
      <c r="E34" s="2"/>
      <c r="F34" s="2" t="s">
        <v>68</v>
      </c>
      <c r="G34" s="33"/>
      <c r="H34" s="33"/>
      <c r="I34" s="33">
        <f>Entertainment[Předpokládané výdaje]-Entertainment[Skutečné výdaje]</f>
        <v>0</v>
      </c>
    </row>
    <row r="35" spans="1:9" ht="14.1" customHeight="1" x14ac:dyDescent="0.3">
      <c r="A35" s="2" t="s">
        <v>18</v>
      </c>
      <c r="B35" s="33"/>
      <c r="C35" s="33"/>
      <c r="D35" s="33">
        <f>Insurance[Předpokládané výdaje]-Insurance[Skutečné výdaje]</f>
        <v>0</v>
      </c>
      <c r="E35" s="2"/>
      <c r="F35" s="2" t="s">
        <v>69</v>
      </c>
      <c r="G35" s="33"/>
      <c r="H35" s="33"/>
      <c r="I35" s="33">
        <f>Entertainment[Předpokládané výdaje]-Entertainment[Skutečné výdaje]</f>
        <v>0</v>
      </c>
    </row>
    <row r="36" spans="1:9" ht="14.1" customHeight="1" x14ac:dyDescent="0.3">
      <c r="A36" s="30" t="s">
        <v>19</v>
      </c>
      <c r="B36" s="35">
        <f>SUBTOTAL(109,Insurance[Předpokládané výdaje])</f>
        <v>0</v>
      </c>
      <c r="C36" s="35">
        <f>SUBTOTAL(109,Insurance[Skutečné výdaje])</f>
        <v>0</v>
      </c>
      <c r="D36" s="35">
        <f>SUBTOTAL(109,Insurance[Rozdíl])</f>
        <v>0</v>
      </c>
      <c r="E36" s="2"/>
      <c r="F36" s="2" t="s">
        <v>18</v>
      </c>
      <c r="G36" s="33"/>
      <c r="H36" s="33"/>
      <c r="I36" s="33">
        <f>Entertainment[Předpokládané výdaje]-Entertainment[Skutečné výdaje]</f>
        <v>0</v>
      </c>
    </row>
    <row r="37" spans="1:9" ht="14.1" customHeight="1" x14ac:dyDescent="0.3">
      <c r="A37" s="47"/>
      <c r="B37" s="47"/>
      <c r="C37" s="47"/>
      <c r="D37" s="47"/>
      <c r="E37" s="2"/>
      <c r="F37" s="30" t="s">
        <v>19</v>
      </c>
      <c r="G37" s="35">
        <f>SUBTOTAL(109,Entertainment[Předpokládané výdaje])</f>
        <v>0</v>
      </c>
      <c r="H37" s="35">
        <f>SUBTOTAL(109,Entertainment[Skutečné výdaje])</f>
        <v>0</v>
      </c>
      <c r="I37" s="35">
        <f>SUBTOTAL(109,Entertainment[Rozdíl])</f>
        <v>0</v>
      </c>
    </row>
    <row r="38" spans="1:9" ht="14.1" customHeight="1" x14ac:dyDescent="0.3">
      <c r="A38" s="15" t="s">
        <v>31</v>
      </c>
      <c r="B38" s="16" t="s">
        <v>5</v>
      </c>
      <c r="C38" s="16" t="s">
        <v>6</v>
      </c>
      <c r="D38" s="16" t="s">
        <v>7</v>
      </c>
      <c r="E38" s="2"/>
      <c r="F38" s="47"/>
      <c r="G38" s="47"/>
      <c r="H38" s="47"/>
      <c r="I38" s="47"/>
    </row>
    <row r="39" spans="1:9" ht="14.1" customHeight="1" x14ac:dyDescent="0.3">
      <c r="A39" s="2" t="s">
        <v>32</v>
      </c>
      <c r="B39" s="33"/>
      <c r="C39" s="33"/>
      <c r="D39" s="33">
        <f>Food[Předpokládané výdaje]-Food[Skutečné výdaje]</f>
        <v>0</v>
      </c>
      <c r="E39" s="2"/>
      <c r="F39" s="18" t="s">
        <v>70</v>
      </c>
      <c r="G39" s="16" t="s">
        <v>5</v>
      </c>
      <c r="H39" s="16" t="s">
        <v>6</v>
      </c>
      <c r="I39" s="16" t="s">
        <v>7</v>
      </c>
    </row>
    <row r="40" spans="1:9" ht="14.1" customHeight="1" x14ac:dyDescent="0.3">
      <c r="A40" s="2" t="s">
        <v>33</v>
      </c>
      <c r="B40" s="33"/>
      <c r="C40" s="33"/>
      <c r="D40" s="33">
        <f>Food[Předpokládané výdaje]-Food[Skutečné výdaje]</f>
        <v>0</v>
      </c>
      <c r="E40" s="2"/>
      <c r="F40" s="2" t="s">
        <v>71</v>
      </c>
      <c r="G40" s="33"/>
      <c r="H40" s="33"/>
      <c r="I40" s="33">
        <f>Taxes[Předpokládané výdaje]-Taxes[Skutečné výdaje]</f>
        <v>0</v>
      </c>
    </row>
    <row r="41" spans="1:9" ht="14.1" customHeight="1" x14ac:dyDescent="0.3">
      <c r="A41" s="2" t="s">
        <v>18</v>
      </c>
      <c r="B41" s="33"/>
      <c r="C41" s="33"/>
      <c r="D41" s="33">
        <f>Food[Předpokládané výdaje]-Food[Skutečné výdaje]</f>
        <v>0</v>
      </c>
      <c r="E41" s="2"/>
      <c r="F41" s="2" t="s">
        <v>72</v>
      </c>
      <c r="G41" s="33"/>
      <c r="H41" s="33"/>
      <c r="I41" s="33">
        <f>Taxes[Předpokládané výdaje]-Taxes[Skutečné výdaje]</f>
        <v>0</v>
      </c>
    </row>
    <row r="42" spans="1:9" ht="14.1" customHeight="1" x14ac:dyDescent="0.3">
      <c r="A42" s="30" t="s">
        <v>19</v>
      </c>
      <c r="B42" s="35">
        <f>SUBTOTAL(109,Food[Předpokládané výdaje])</f>
        <v>0</v>
      </c>
      <c r="C42" s="35">
        <f>SUBTOTAL(109,Food[Skutečné výdaje])</f>
        <v>0</v>
      </c>
      <c r="D42" s="35">
        <f>SUBTOTAL(109,Food[Rozdíl])</f>
        <v>0</v>
      </c>
      <c r="E42" s="2"/>
      <c r="F42" s="2" t="s">
        <v>73</v>
      </c>
      <c r="G42" s="33"/>
      <c r="H42" s="33"/>
      <c r="I42" s="33">
        <f>Taxes[Předpokládané výdaje]-Taxes[Skutečné výdaje]</f>
        <v>0</v>
      </c>
    </row>
    <row r="43" spans="1:9" ht="14.1" customHeight="1" x14ac:dyDescent="0.3">
      <c r="A43" s="47"/>
      <c r="B43" s="47"/>
      <c r="C43" s="47"/>
      <c r="D43" s="47"/>
      <c r="E43" s="2"/>
      <c r="F43" s="2" t="s">
        <v>18</v>
      </c>
      <c r="G43" s="33"/>
      <c r="H43" s="33"/>
      <c r="I43" s="33">
        <f>Taxes[Předpokládané výdaje]-Taxes[Skutečné výdaje]</f>
        <v>0</v>
      </c>
    </row>
    <row r="44" spans="1:9" ht="14.1" customHeight="1" x14ac:dyDescent="0.3">
      <c r="A44" s="15" t="s">
        <v>34</v>
      </c>
      <c r="B44" s="16" t="s">
        <v>5</v>
      </c>
      <c r="C44" s="16" t="s">
        <v>6</v>
      </c>
      <c r="D44" s="16" t="s">
        <v>7</v>
      </c>
      <c r="E44" s="2"/>
      <c r="F44" s="30" t="s">
        <v>19</v>
      </c>
      <c r="G44" s="35">
        <f>SUBTOTAL(109,Taxes[Předpokládané výdaje])</f>
        <v>0</v>
      </c>
      <c r="H44" s="35">
        <f>SUBTOTAL(109,Taxes[Skutečné výdaje])</f>
        <v>0</v>
      </c>
      <c r="I44" s="35">
        <f>SUBTOTAL(109,Taxes[Rozdíl])</f>
        <v>0</v>
      </c>
    </row>
    <row r="45" spans="1:9" ht="14.1" customHeight="1" x14ac:dyDescent="0.3">
      <c r="A45" s="17" t="s">
        <v>35</v>
      </c>
      <c r="B45" s="33"/>
      <c r="C45" s="33"/>
      <c r="D45" s="33">
        <f>Children[Předpokládané výdaje]-Children[Skutečné výdaje]</f>
        <v>0</v>
      </c>
      <c r="E45" s="2"/>
      <c r="F45" s="51"/>
      <c r="G45" s="51"/>
      <c r="H45" s="51"/>
      <c r="I45" s="51"/>
    </row>
    <row r="46" spans="1:9" ht="14.1" customHeight="1" x14ac:dyDescent="0.3">
      <c r="A46" s="17" t="s">
        <v>36</v>
      </c>
      <c r="B46" s="33"/>
      <c r="C46" s="33"/>
      <c r="D46" s="33">
        <f>Children[Předpokládané výdaje]-Children[Skutečné výdaje]</f>
        <v>0</v>
      </c>
      <c r="E46" s="2"/>
      <c r="F46" s="19" t="s">
        <v>74</v>
      </c>
      <c r="G46" s="14" t="s">
        <v>5</v>
      </c>
      <c r="H46" s="14" t="s">
        <v>6</v>
      </c>
      <c r="I46" s="14" t="s">
        <v>7</v>
      </c>
    </row>
    <row r="47" spans="1:9" ht="14.1" customHeight="1" x14ac:dyDescent="0.3">
      <c r="A47" s="17" t="s">
        <v>37</v>
      </c>
      <c r="B47" s="33"/>
      <c r="C47" s="33"/>
      <c r="D47" s="33">
        <f>Children[Předpokládané výdaje]-Children[Skutečné výdaje]</f>
        <v>0</v>
      </c>
      <c r="E47" s="2"/>
      <c r="F47" s="1" t="s">
        <v>35</v>
      </c>
      <c r="G47" s="36"/>
      <c r="H47" s="36"/>
      <c r="I47" s="36">
        <f>PersonalCare[Předpokládané výdaje]-PersonalCare[Skutečné výdaje]</f>
        <v>0</v>
      </c>
    </row>
    <row r="48" spans="1:9" ht="14.1" customHeight="1" x14ac:dyDescent="0.3">
      <c r="A48" s="17" t="s">
        <v>38</v>
      </c>
      <c r="B48" s="33"/>
      <c r="C48" s="33"/>
      <c r="D48" s="33">
        <f>Children[Předpokládané výdaje]-Children[Skutečné výdaje]</f>
        <v>0</v>
      </c>
      <c r="E48" s="2"/>
      <c r="F48" s="1" t="s">
        <v>75</v>
      </c>
      <c r="G48" s="36"/>
      <c r="H48" s="36"/>
      <c r="I48" s="36">
        <f>PersonalCare[Předpokládané výdaje]-PersonalCare[Skutečné výdaje]</f>
        <v>0</v>
      </c>
    </row>
    <row r="49" spans="1:9" ht="27" x14ac:dyDescent="0.3">
      <c r="A49" s="17" t="s">
        <v>39</v>
      </c>
      <c r="B49" s="33"/>
      <c r="C49" s="33"/>
      <c r="D49" s="33">
        <f>Children[Předpokládané výdaje]-Children[Skutečné výdaje]</f>
        <v>0</v>
      </c>
      <c r="E49" s="2"/>
      <c r="F49" s="1" t="s">
        <v>36</v>
      </c>
      <c r="G49" s="36"/>
      <c r="H49" s="36"/>
      <c r="I49" s="36">
        <f>PersonalCare[Předpokládané výdaje]-PersonalCare[Skutečné výdaje]</f>
        <v>0</v>
      </c>
    </row>
    <row r="50" spans="1:9" ht="14.1" customHeight="1" x14ac:dyDescent="0.3">
      <c r="A50" s="17" t="s">
        <v>40</v>
      </c>
      <c r="B50" s="33"/>
      <c r="C50" s="33"/>
      <c r="D50" s="33">
        <f>Children[Předpokládané výdaje]-Children[Skutečné výdaje]</f>
        <v>0</v>
      </c>
      <c r="E50" s="2"/>
      <c r="F50" s="1" t="s">
        <v>76</v>
      </c>
      <c r="G50" s="36"/>
      <c r="H50" s="36"/>
      <c r="I50" s="36">
        <f>PersonalCare[Předpokládané výdaje]-PersonalCare[Skutečné výdaje]</f>
        <v>0</v>
      </c>
    </row>
    <row r="51" spans="1:9" ht="14.1" customHeight="1" x14ac:dyDescent="0.3">
      <c r="A51" s="17" t="s">
        <v>41</v>
      </c>
      <c r="B51" s="33"/>
      <c r="C51" s="33"/>
      <c r="D51" s="33">
        <f>Children[Předpokládané výdaje]-Children[Skutečné výdaje]</f>
        <v>0</v>
      </c>
      <c r="E51" s="2"/>
      <c r="F51" s="1" t="s">
        <v>77</v>
      </c>
      <c r="G51" s="36"/>
      <c r="H51" s="36"/>
      <c r="I51" s="36">
        <f>PersonalCare[Předpokládané výdaje]-PersonalCare[Skutečné výdaje]</f>
        <v>0</v>
      </c>
    </row>
    <row r="52" spans="1:9" ht="14.1" customHeight="1" x14ac:dyDescent="0.3">
      <c r="A52" s="17" t="s">
        <v>42</v>
      </c>
      <c r="B52" s="33"/>
      <c r="C52" s="33"/>
      <c r="D52" s="33">
        <f>Children[Předpokládané výdaje]-Children[Skutečné výdaje]</f>
        <v>0</v>
      </c>
      <c r="E52" s="2"/>
      <c r="F52" s="1" t="s">
        <v>39</v>
      </c>
      <c r="G52" s="36"/>
      <c r="H52" s="36"/>
      <c r="I52" s="36">
        <f>PersonalCare[Předpokládané výdaje]-PersonalCare[Skutečné výdaje]</f>
        <v>0</v>
      </c>
    </row>
    <row r="53" spans="1:9" ht="14.1" customHeight="1" x14ac:dyDescent="0.3">
      <c r="A53" s="17" t="s">
        <v>18</v>
      </c>
      <c r="B53" s="33"/>
      <c r="C53" s="33"/>
      <c r="D53" s="33">
        <f>Children[Předpokládané výdaje]-Children[Skutečné výdaje]</f>
        <v>0</v>
      </c>
      <c r="E53" s="2"/>
      <c r="F53" s="1" t="s">
        <v>18</v>
      </c>
      <c r="G53" s="36"/>
      <c r="H53" s="36"/>
      <c r="I53" s="36">
        <f>PersonalCare[Předpokládané výdaje]-PersonalCare[Skutečné výdaje]</f>
        <v>0</v>
      </c>
    </row>
    <row r="54" spans="1:9" ht="14.1" customHeight="1" x14ac:dyDescent="0.3">
      <c r="A54" s="30" t="s">
        <v>19</v>
      </c>
      <c r="B54" s="35">
        <f>SUBTOTAL(109,Children[Předpokládané výdaje])</f>
        <v>0</v>
      </c>
      <c r="C54" s="35">
        <f>SUBTOTAL(109,Children[Skutečné výdaje])</f>
        <v>0</v>
      </c>
      <c r="D54" s="35">
        <f>SUBTOTAL(109,Children[Rozdíl])</f>
        <v>0</v>
      </c>
      <c r="E54" s="2"/>
      <c r="F54" s="31" t="s">
        <v>19</v>
      </c>
      <c r="G54" s="37">
        <f>SUBTOTAL(109,PersonalCare[Předpokládané výdaje])</f>
        <v>0</v>
      </c>
      <c r="H54" s="37">
        <f>SUBTOTAL(109,PersonalCare[Skutečné výdaje])</f>
        <v>0</v>
      </c>
      <c r="I54" s="37">
        <f>SUBTOTAL(109,PersonalCare[Rozdíl])</f>
        <v>0</v>
      </c>
    </row>
    <row r="55" spans="1:9" ht="14.1" customHeight="1" x14ac:dyDescent="0.3">
      <c r="A55" s="47"/>
      <c r="B55" s="47"/>
      <c r="C55" s="47"/>
      <c r="D55" s="47"/>
      <c r="E55" s="2"/>
      <c r="F55" s="51"/>
      <c r="G55" s="51"/>
      <c r="H55" s="51"/>
      <c r="I55" s="51"/>
    </row>
    <row r="56" spans="1:9" ht="14.1" customHeight="1" x14ac:dyDescent="0.3">
      <c r="A56" s="13" t="s">
        <v>43</v>
      </c>
      <c r="B56" s="14" t="s">
        <v>5</v>
      </c>
      <c r="C56" s="14" t="s">
        <v>6</v>
      </c>
      <c r="D56" s="14" t="s">
        <v>7</v>
      </c>
      <c r="E56" s="2"/>
      <c r="F56" s="19" t="s">
        <v>78</v>
      </c>
      <c r="G56" s="14" t="s">
        <v>5</v>
      </c>
      <c r="H56" s="14" t="s">
        <v>6</v>
      </c>
      <c r="I56" s="14" t="s">
        <v>7</v>
      </c>
    </row>
    <row r="57" spans="1:9" ht="14.1" customHeight="1" x14ac:dyDescent="0.3">
      <c r="A57" s="1" t="s">
        <v>44</v>
      </c>
      <c r="B57" s="36"/>
      <c r="C57" s="36"/>
      <c r="D57" s="36">
        <f>Legal[Předpokládané výdaje]-Legal[Skutečné výdaje]</f>
        <v>0</v>
      </c>
      <c r="E57" s="2"/>
      <c r="F57" s="1" t="s">
        <v>31</v>
      </c>
      <c r="G57" s="36"/>
      <c r="H57" s="36"/>
      <c r="I57" s="36">
        <f>Pets[Předpokládané výdaje]-Pets[Skutečné výdaje]</f>
        <v>0</v>
      </c>
    </row>
    <row r="58" spans="1:9" ht="14.1" customHeight="1" x14ac:dyDescent="0.3">
      <c r="A58" s="1" t="s">
        <v>45</v>
      </c>
      <c r="B58" s="36"/>
      <c r="C58" s="36"/>
      <c r="D58" s="36">
        <f>Legal[Předpokládané výdaje]-Legal[Skutečné výdaje]</f>
        <v>0</v>
      </c>
      <c r="E58" s="2"/>
      <c r="F58" s="1" t="s">
        <v>35</v>
      </c>
      <c r="G58" s="36"/>
      <c r="H58" s="36"/>
      <c r="I58" s="36">
        <f>Pets[Předpokládané výdaje]-Pets[Skutečné výdaje]</f>
        <v>0</v>
      </c>
    </row>
    <row r="59" spans="1:9" ht="14.1" customHeight="1" x14ac:dyDescent="0.3">
      <c r="A59" s="5" t="s">
        <v>46</v>
      </c>
      <c r="B59" s="36"/>
      <c r="C59" s="36"/>
      <c r="D59" s="36">
        <f>Legal[Předpokládané výdaje]-Legal[Skutečné výdaje]</f>
        <v>0</v>
      </c>
      <c r="E59" s="2"/>
      <c r="F59" s="1" t="s">
        <v>79</v>
      </c>
      <c r="G59" s="36"/>
      <c r="H59" s="36"/>
      <c r="I59" s="36">
        <f>Pets[Předpokládané výdaje]-Pets[Skutečné výdaje]</f>
        <v>0</v>
      </c>
    </row>
    <row r="60" spans="1:9" ht="14.1" customHeight="1" x14ac:dyDescent="0.3">
      <c r="A60" s="1" t="s">
        <v>18</v>
      </c>
      <c r="B60" s="36"/>
      <c r="C60" s="36"/>
      <c r="D60" s="36">
        <f>Legal[Předpokládané výdaje]-Legal[Skutečné výdaje]</f>
        <v>0</v>
      </c>
      <c r="E60" s="2"/>
      <c r="F60" s="1" t="s">
        <v>80</v>
      </c>
      <c r="G60" s="36"/>
      <c r="H60" s="36"/>
      <c r="I60" s="36">
        <f>Pets[Předpokládané výdaje]-Pets[Skutečné výdaje]</f>
        <v>0</v>
      </c>
    </row>
    <row r="61" spans="1:9" ht="14.1" customHeight="1" x14ac:dyDescent="0.3">
      <c r="A61" s="31" t="s">
        <v>19</v>
      </c>
      <c r="B61" s="37">
        <f>SUBTOTAL(109,Legal[Předpokládané výdaje])</f>
        <v>0</v>
      </c>
      <c r="C61" s="37">
        <f>SUBTOTAL(109,Legal[Skutečné výdaje])</f>
        <v>0</v>
      </c>
      <c r="D61" s="37">
        <f>SUBTOTAL(109,Legal[Rozdíl])</f>
        <v>0</v>
      </c>
      <c r="E61" s="2"/>
      <c r="F61" s="1" t="s">
        <v>18</v>
      </c>
      <c r="G61" s="36"/>
      <c r="H61" s="36"/>
      <c r="I61" s="36">
        <f>Pets[Předpokládané výdaje]-Pets[Skutečné výdaje]</f>
        <v>0</v>
      </c>
    </row>
    <row r="62" spans="1:9" ht="14.1" customHeight="1" x14ac:dyDescent="0.3">
      <c r="A62" s="47"/>
      <c r="B62" s="47"/>
      <c r="C62" s="47"/>
      <c r="D62" s="47"/>
      <c r="E62" s="2"/>
      <c r="F62" s="31" t="s">
        <v>19</v>
      </c>
      <c r="G62" s="37">
        <f>SUBTOTAL(109,Pets[Předpokládané výdaje])</f>
        <v>0</v>
      </c>
      <c r="H62" s="37">
        <f>SUBTOTAL(109,Pets[Skutečné výdaje])</f>
        <v>0</v>
      </c>
      <c r="I62" s="37">
        <f>SUBTOTAL(109,Pets[Rozdíl])</f>
        <v>0</v>
      </c>
    </row>
    <row r="63" spans="1:9" ht="14.1" customHeight="1" x14ac:dyDescent="0.3">
      <c r="A63" s="20" t="s">
        <v>47</v>
      </c>
      <c r="B63" s="14" t="s">
        <v>5</v>
      </c>
      <c r="C63" s="14" t="s">
        <v>6</v>
      </c>
      <c r="D63" s="14" t="s">
        <v>7</v>
      </c>
      <c r="E63" s="2"/>
      <c r="F63" s="47"/>
      <c r="G63" s="47"/>
      <c r="H63" s="47"/>
      <c r="I63" s="47"/>
    </row>
    <row r="64" spans="1:9" ht="14.1" customHeight="1" x14ac:dyDescent="0.3">
      <c r="A64" s="1" t="s">
        <v>48</v>
      </c>
      <c r="B64" s="36"/>
      <c r="C64" s="36"/>
      <c r="D64" s="36">
        <f>Savings[Předpokládané výdaje]-Savings[Skutečné výdaje]</f>
        <v>0</v>
      </c>
      <c r="E64" s="2"/>
      <c r="F64" s="18" t="s">
        <v>81</v>
      </c>
      <c r="G64" s="16" t="s">
        <v>5</v>
      </c>
      <c r="H64" s="16" t="s">
        <v>6</v>
      </c>
      <c r="I64" s="16" t="s">
        <v>7</v>
      </c>
    </row>
    <row r="65" spans="1:9" ht="14.1" customHeight="1" x14ac:dyDescent="0.3">
      <c r="A65" s="1" t="s">
        <v>49</v>
      </c>
      <c r="B65" s="36"/>
      <c r="C65" s="36"/>
      <c r="D65" s="36">
        <f>Savings[Předpokládané výdaje]-Savings[Skutečné výdaje]</f>
        <v>0</v>
      </c>
      <c r="E65" s="2"/>
      <c r="F65" s="2" t="s">
        <v>82</v>
      </c>
      <c r="G65" s="33"/>
      <c r="H65" s="33"/>
      <c r="I65" s="33">
        <f>Gifts[Předpokládané výdaje]-Gifts[Skutečné výdaje]</f>
        <v>0</v>
      </c>
    </row>
    <row r="66" spans="1:9" ht="14.1" customHeight="1" x14ac:dyDescent="0.3">
      <c r="A66" s="1" t="s">
        <v>50</v>
      </c>
      <c r="B66" s="36"/>
      <c r="C66" s="36"/>
      <c r="D66" s="36">
        <f>Savings[Předpokládané výdaje]-Savings[Skutečné výdaje]</f>
        <v>0</v>
      </c>
      <c r="E66" s="2"/>
      <c r="F66" s="2" t="s">
        <v>83</v>
      </c>
      <c r="G66" s="33"/>
      <c r="H66" s="33"/>
      <c r="I66" s="33">
        <f>Gifts[Předpokládané výdaje]-Gifts[Skutečné výdaje]</f>
        <v>0</v>
      </c>
    </row>
    <row r="67" spans="1:9" ht="14.1" customHeight="1" x14ac:dyDescent="0.3">
      <c r="A67" s="1" t="s">
        <v>18</v>
      </c>
      <c r="B67" s="36"/>
      <c r="C67" s="36"/>
      <c r="D67" s="36">
        <f>Savings[Předpokládané výdaje]-Savings[Skutečné výdaje]</f>
        <v>0</v>
      </c>
      <c r="E67" s="2"/>
      <c r="F67" s="2" t="s">
        <v>84</v>
      </c>
      <c r="G67" s="33"/>
      <c r="H67" s="33"/>
      <c r="I67" s="33">
        <f>Gifts[Předpokládané výdaje]-Gifts[Skutečné výdaje]</f>
        <v>0</v>
      </c>
    </row>
    <row r="68" spans="1:9" ht="14.1" customHeight="1" x14ac:dyDescent="0.3">
      <c r="A68" s="31" t="s">
        <v>19</v>
      </c>
      <c r="B68" s="37">
        <f>SUBTOTAL(109,Savings[Předpokládané výdaje])</f>
        <v>0</v>
      </c>
      <c r="C68" s="37">
        <f>SUBTOTAL(109,Savings[Skutečné výdaje])</f>
        <v>0</v>
      </c>
      <c r="D68" s="37">
        <f>SUBTOTAL(109,Savings[Rozdíl])</f>
        <v>0</v>
      </c>
      <c r="E68" s="2"/>
      <c r="F68" s="30" t="s">
        <v>19</v>
      </c>
      <c r="G68" s="35">
        <f>SUBTOTAL(109,Gifts[Předpokládané výdaje])</f>
        <v>0</v>
      </c>
      <c r="H68" s="35">
        <f>SUBTOTAL(109,Gifts[Skutečné výdaje])</f>
        <v>0</v>
      </c>
      <c r="I68" s="35">
        <f>SUBTOTAL(109,Gifts[Rozdíl])</f>
        <v>0</v>
      </c>
    </row>
  </sheetData>
  <mergeCells count="15"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  <mergeCell ref="A1:G1"/>
    <mergeCell ref="F3:G3"/>
    <mergeCell ref="F9:G9"/>
    <mergeCell ref="A19:D19"/>
    <mergeCell ref="A30:D30"/>
  </mergeCells>
  <phoneticPr fontId="1" type="noConversion"/>
  <conditionalFormatting sqref="G17 D64:D67 I57:I61 I47:I53 I40:I43 I30:I36 I21:I26 D7:D17 D57:D60 D45:D53 D39:D41 D32:D35 D21:D28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1181102362204722" right="0.51181102362204722" top="0.59055118110236227" bottom="0.51181102362204722" header="0.51181102362204722" footer="0.51181102362204722"/>
  <pageSetup paperSize="9" scale="79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C6DD24B17643A43B5911557F59D23340400899CD97D2199F748BA22A48D93649A64" ma:contentTypeVersion="58" ma:contentTypeDescription="Create a new document." ma:contentTypeScope="" ma:versionID="cb85242d804791fa63a999220e43a0bf">
  <xsd:schema xmlns:xsd="http://www.w3.org/2001/XMLSchema" xmlns:xs="http://www.w3.org/2001/XMLSchema" xmlns:p="http://schemas.microsoft.com/office/2006/metadata/properties" xmlns:ns2="4eb71313-1cf6-4961-b6ce-0c29fc5284b9" targetNamespace="http://schemas.microsoft.com/office/2006/metadata/properties" ma:root="true" ma:fieldsID="2e13631c6b34a2889e7ce7c8f1efd12b" ns2:_="">
    <xsd:import namespace="4eb71313-1cf6-4961-b6ce-0c29fc5284b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71313-1cf6-4961-b6ce-0c29fc5284b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c3f4d027-4fd8-4cc2-8b85-0841a4458da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CA8D83B-96EC-4276-857B-79C0D68D41F2}" ma:internalName="CSXSubmissionMarket" ma:readOnly="false" ma:showField="MarketName" ma:web="4eb71313-1cf6-4961-b6ce-0c29fc5284b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95c8547-23fd-40ca-83e8-685fb4656d0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E8746B6-F860-4147-B98C-956DED1CEF1C}" ma:internalName="InProjectListLookup" ma:readOnly="true" ma:showField="InProjectLis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d8e871c-dee9-4360-89a8-b52fc050943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E8746B6-F860-4147-B98C-956DED1CEF1C}" ma:internalName="LastCompleteVersionLookup" ma:readOnly="true" ma:showField="LastComplete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E8746B6-F860-4147-B98C-956DED1CEF1C}" ma:internalName="LastPreviewErrorLookup" ma:readOnly="true" ma:showField="LastPreview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E8746B6-F860-4147-B98C-956DED1CEF1C}" ma:internalName="LastPreviewResultLookup" ma:readOnly="true" ma:showField="LastPreview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E8746B6-F860-4147-B98C-956DED1CEF1C}" ma:internalName="LastPreviewAttemptDateLookup" ma:readOnly="true" ma:showField="LastPreview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E8746B6-F860-4147-B98C-956DED1CEF1C}" ma:internalName="LastPreviewedByLookup" ma:readOnly="true" ma:showField="LastPreview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E8746B6-F860-4147-B98C-956DED1CEF1C}" ma:internalName="LastPreviewTimeLookup" ma:readOnly="true" ma:showField="LastPreview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E8746B6-F860-4147-B98C-956DED1CEF1C}" ma:internalName="LastPreviewVersionLookup" ma:readOnly="true" ma:showField="LastPreview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E8746B6-F860-4147-B98C-956DED1CEF1C}" ma:internalName="LastPublishErrorLookup" ma:readOnly="true" ma:showField="LastPublishError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E8746B6-F860-4147-B98C-956DED1CEF1C}" ma:internalName="LastPublishResultLookup" ma:readOnly="true" ma:showField="LastPublishResult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E8746B6-F860-4147-B98C-956DED1CEF1C}" ma:internalName="LastPublishAttemptDateLookup" ma:readOnly="true" ma:showField="LastPublishAttemptDat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E8746B6-F860-4147-B98C-956DED1CEF1C}" ma:internalName="LastPublishedByLookup" ma:readOnly="true" ma:showField="LastPublishedBy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E8746B6-F860-4147-B98C-956DED1CEF1C}" ma:internalName="LastPublishTimeLookup" ma:readOnly="true" ma:showField="LastPublishTi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E8746B6-F860-4147-B98C-956DED1CEF1C}" ma:internalName="LastPublishVersionLookup" ma:readOnly="true" ma:showField="LastPublishVersion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C0E5B4-08EA-4DE1-951E-EEC9D1148E55}" ma:internalName="LocLastLocAttemptVersionLookup" ma:readOnly="false" ma:showField="LastLocAttemptVersion" ma:web="4eb71313-1cf6-4961-b6ce-0c29fc5284b9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C0E5B4-08EA-4DE1-951E-EEC9D1148E55}" ma:internalName="LocLastLocAttemptVersionTypeLookup" ma:readOnly="true" ma:showField="LastLocAttemptVersionType" ma:web="4eb71313-1cf6-4961-b6ce-0c29fc5284b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C0E5B4-08EA-4DE1-951E-EEC9D1148E55}" ma:internalName="LocNewPublishedVersionLookup" ma:readOnly="true" ma:showField="NewPublishedVersion" ma:web="4eb71313-1cf6-4961-b6ce-0c29fc5284b9">
      <xsd:simpleType>
        <xsd:restriction base="dms:Lookup"/>
      </xsd:simpleType>
    </xsd:element>
    <xsd:element name="LocOverallHandbackStatusLookup" ma:index="75" nillable="true" ma:displayName="Loc Overall Handback Status" ma:default="" ma:list="{23C0E5B4-08EA-4DE1-951E-EEC9D1148E55}" ma:internalName="LocOverallHandbackStatusLookup" ma:readOnly="true" ma:showField="OverallHandbackStatus" ma:web="4eb71313-1cf6-4961-b6ce-0c29fc5284b9">
      <xsd:simpleType>
        <xsd:restriction base="dms:Lookup"/>
      </xsd:simpleType>
    </xsd:element>
    <xsd:element name="LocOverallLocStatusLookup" ma:index="76" nillable="true" ma:displayName="Loc Overall Localize Status" ma:default="" ma:list="{23C0E5B4-08EA-4DE1-951E-EEC9D1148E55}" ma:internalName="LocOverallLocStatusLookup" ma:readOnly="true" ma:showField="OverallLocStatus" ma:web="4eb71313-1cf6-4961-b6ce-0c29fc5284b9">
      <xsd:simpleType>
        <xsd:restriction base="dms:Lookup"/>
      </xsd:simpleType>
    </xsd:element>
    <xsd:element name="LocOverallPreviewStatusLookup" ma:index="77" nillable="true" ma:displayName="Loc Overall Preview Status" ma:default="" ma:list="{23C0E5B4-08EA-4DE1-951E-EEC9D1148E55}" ma:internalName="LocOverallPreviewStatusLookup" ma:readOnly="true" ma:showField="OverallPreviewStatus" ma:web="4eb71313-1cf6-4961-b6ce-0c29fc5284b9">
      <xsd:simpleType>
        <xsd:restriction base="dms:Lookup"/>
      </xsd:simpleType>
    </xsd:element>
    <xsd:element name="LocOverallPublishStatusLookup" ma:index="78" nillable="true" ma:displayName="Loc Overall Publish Status" ma:default="" ma:list="{23C0E5B4-08EA-4DE1-951E-EEC9D1148E55}" ma:internalName="LocOverallPublishStatusLookup" ma:readOnly="true" ma:showField="OverallPublishStatus" ma:web="4eb71313-1cf6-4961-b6ce-0c29fc5284b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C0E5B4-08EA-4DE1-951E-EEC9D1148E55}" ma:internalName="LocProcessedForHandoffsLookup" ma:readOnly="true" ma:showField="ProcessedForHandoffs" ma:web="4eb71313-1cf6-4961-b6ce-0c29fc5284b9">
      <xsd:simpleType>
        <xsd:restriction base="dms:Lookup"/>
      </xsd:simpleType>
    </xsd:element>
    <xsd:element name="LocProcessedForMarketsLookup" ma:index="81" nillable="true" ma:displayName="Loc Processed For Markets" ma:default="" ma:list="{23C0E5B4-08EA-4DE1-951E-EEC9D1148E55}" ma:internalName="LocProcessedForMarketsLookup" ma:readOnly="true" ma:showField="ProcessedForMarkets" ma:web="4eb71313-1cf6-4961-b6ce-0c29fc5284b9">
      <xsd:simpleType>
        <xsd:restriction base="dms:Lookup"/>
      </xsd:simpleType>
    </xsd:element>
    <xsd:element name="LocPublishedDependentAssetsLookup" ma:index="82" nillable="true" ma:displayName="Loc Published Dependent Assets" ma:default="" ma:list="{23C0E5B4-08EA-4DE1-951E-EEC9D1148E55}" ma:internalName="LocPublishedDependentAssetsLookup" ma:readOnly="true" ma:showField="PublishedDependentAssets" ma:web="4eb71313-1cf6-4961-b6ce-0c29fc5284b9">
      <xsd:simpleType>
        <xsd:restriction base="dms:Lookup"/>
      </xsd:simpleType>
    </xsd:element>
    <xsd:element name="LocPublishedLinkedAssetsLookup" ma:index="83" nillable="true" ma:displayName="Loc Published Linked Assets" ma:default="" ma:list="{23C0E5B4-08EA-4DE1-951E-EEC9D1148E55}" ma:internalName="LocPublishedLinkedAssetsLookup" ma:readOnly="true" ma:showField="PublishedLinkedAssets" ma:web="4eb71313-1cf6-4961-b6ce-0c29fc5284b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64f61a5-8dda-4b60-92b7-5d2a1238c06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CA8D83B-96EC-4276-857B-79C0D68D41F2}" ma:internalName="Markets" ma:readOnly="false" ma:showField="MarketName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E8746B6-F860-4147-B98C-956DED1CEF1C}" ma:internalName="NumOfRatingsLookup" ma:readOnly="true" ma:showField="NumOfRating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E8746B6-F860-4147-B98C-956DED1CEF1C}" ma:internalName="PublishStatusLookup" ma:readOnly="false" ma:showField="PublishStatus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cb8549bf-ef8d-4a3b-b930-30a5e5f6ddc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e3c5e03-5af4-47a0-b7f8-ada82367dacf}" ma:internalName="TaxCatchAll" ma:showField="CatchAllData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e3c5e03-5af4-47a0-b7f8-ada82367dacf}" ma:internalName="TaxCatchAllLabel" ma:readOnly="true" ma:showField="CatchAllDataLabel" ma:web="4eb71313-1cf6-4961-b6ce-0c29fc528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eb71313-1cf6-4961-b6ce-0c29fc5284b9">english</DirectSourceMarket>
    <ApprovalStatus xmlns="4eb71313-1cf6-4961-b6ce-0c29fc5284b9">InProgress</ApprovalStatus>
    <MarketSpecific xmlns="4eb71313-1cf6-4961-b6ce-0c29fc5284b9" xsi:nil="true"/>
    <PrimaryImageGen xmlns="4eb71313-1cf6-4961-b6ce-0c29fc5284b9">true</PrimaryImageGen>
    <ThumbnailAssetId xmlns="4eb71313-1cf6-4961-b6ce-0c29fc5284b9" xsi:nil="true"/>
    <NumericId xmlns="4eb71313-1cf6-4961-b6ce-0c29fc5284b9">-1</NumericId>
    <TPFriendlyName xmlns="4eb71313-1cf6-4961-b6ce-0c29fc5284b9">Monthly family budget</TPFriendlyName>
    <BusinessGroup xmlns="4eb71313-1cf6-4961-b6ce-0c29fc5284b9" xsi:nil="true"/>
    <APEditor xmlns="4eb71313-1cf6-4961-b6ce-0c29fc5284b9">
      <UserInfo>
        <DisplayName>REDMOND\v-luannv</DisplayName>
        <AccountId>90</AccountId>
        <AccountType/>
      </UserInfo>
    </APEditor>
    <SourceTitle xmlns="4eb71313-1cf6-4961-b6ce-0c29fc5284b9">Monthly family budget</SourceTitle>
    <OpenTemplate xmlns="4eb71313-1cf6-4961-b6ce-0c29fc5284b9">true</OpenTemplate>
    <UALocComments xmlns="4eb71313-1cf6-4961-b6ce-0c29fc5284b9" xsi:nil="true"/>
    <ParentAssetId xmlns="4eb71313-1cf6-4961-b6ce-0c29fc5284b9" xsi:nil="true"/>
    <IntlLangReviewDate xmlns="4eb71313-1cf6-4961-b6ce-0c29fc5284b9" xsi:nil="true"/>
    <PublishStatusLookup xmlns="4eb71313-1cf6-4961-b6ce-0c29fc5284b9">
      <Value>53020</Value>
      <Value>325345</Value>
    </PublishStatusLookup>
    <LastPublishResultLookup xmlns="4eb71313-1cf6-4961-b6ce-0c29fc5284b9" xsi:nil="true"/>
    <MachineTranslated xmlns="4eb71313-1cf6-4961-b6ce-0c29fc5284b9">false</MachineTranslated>
    <OriginalSourceMarket xmlns="4eb71313-1cf6-4961-b6ce-0c29fc5284b9">english</OriginalSourceMarket>
    <TPInstallLocation xmlns="4eb71313-1cf6-4961-b6ce-0c29fc5284b9">{My Templates}</TPInstallLocation>
    <ClipArtFilename xmlns="4eb71313-1cf6-4961-b6ce-0c29fc5284b9" xsi:nil="true"/>
    <ContentItem xmlns="4eb71313-1cf6-4961-b6ce-0c29fc5284b9" xsi:nil="true"/>
    <APDescription xmlns="4eb71313-1cf6-4961-b6ce-0c29fc5284b9" xsi:nil="true"/>
    <EditorialStatus xmlns="4eb71313-1cf6-4961-b6ce-0c29fc5284b9" xsi:nil="true"/>
    <PublishTargets xmlns="4eb71313-1cf6-4961-b6ce-0c29fc5284b9">OfficeOnline</PublishTargets>
    <TPLaunchHelpLinkType xmlns="4eb71313-1cf6-4961-b6ce-0c29fc5284b9">Template</TPLaunchHelpLinkType>
    <TimesCloned xmlns="4eb71313-1cf6-4961-b6ce-0c29fc5284b9" xsi:nil="true"/>
    <LastModifiedDateTime xmlns="4eb71313-1cf6-4961-b6ce-0c29fc5284b9" xsi:nil="true"/>
    <Provider xmlns="4eb71313-1cf6-4961-b6ce-0c29fc5284b9">EY006220130</Provider>
    <AssetStart xmlns="4eb71313-1cf6-4961-b6ce-0c29fc5284b9">2009-01-02T00:00:00+00:00</AssetStart>
    <LastHandOff xmlns="4eb71313-1cf6-4961-b6ce-0c29fc5284b9" xsi:nil="true"/>
    <AcquiredFrom xmlns="4eb71313-1cf6-4961-b6ce-0c29fc5284b9" xsi:nil="true"/>
    <TPClientViewer xmlns="4eb71313-1cf6-4961-b6ce-0c29fc5284b9">Microsoft Office Excel</TPClientViewer>
    <ArtSampleDocs xmlns="4eb71313-1cf6-4961-b6ce-0c29fc5284b9" xsi:nil="true"/>
    <UACurrentWords xmlns="4eb71313-1cf6-4961-b6ce-0c29fc5284b9">0</UACurrentWords>
    <UALocRecommendation xmlns="4eb71313-1cf6-4961-b6ce-0c29fc5284b9">Localize</UALocRecommendation>
    <IsDeleted xmlns="4eb71313-1cf6-4961-b6ce-0c29fc5284b9">false</IsDeleted>
    <ShowIn xmlns="4eb71313-1cf6-4961-b6ce-0c29fc5284b9">Show everywhere</ShowIn>
    <UANotes xmlns="4eb71313-1cf6-4961-b6ce-0c29fc5284b9">SEO Pilot 2008. O14_beta1</UANotes>
    <TemplateStatus xmlns="4eb71313-1cf6-4961-b6ce-0c29fc5284b9" xsi:nil="true"/>
    <CSXHash xmlns="4eb71313-1cf6-4961-b6ce-0c29fc5284b9" xsi:nil="true"/>
    <VoteCount xmlns="4eb71313-1cf6-4961-b6ce-0c29fc5284b9" xsi:nil="true"/>
    <DSATActionTaken xmlns="4eb71313-1cf6-4961-b6ce-0c29fc5284b9" xsi:nil="true"/>
    <AssetExpire xmlns="4eb71313-1cf6-4961-b6ce-0c29fc5284b9">2029-05-12T00:00:00+00:00</AssetExpire>
    <CSXSubmissionMarket xmlns="4eb71313-1cf6-4961-b6ce-0c29fc5284b9" xsi:nil="true"/>
    <SubmitterId xmlns="4eb71313-1cf6-4961-b6ce-0c29fc5284b9" xsi:nil="true"/>
    <TPExecutable xmlns="4eb71313-1cf6-4961-b6ce-0c29fc5284b9" xsi:nil="true"/>
    <AssetType xmlns="4eb71313-1cf6-4961-b6ce-0c29fc5284b9">TP</AssetType>
    <CSXSubmissionDate xmlns="4eb71313-1cf6-4961-b6ce-0c29fc5284b9" xsi:nil="true"/>
    <ApprovalLog xmlns="4eb71313-1cf6-4961-b6ce-0c29fc5284b9" xsi:nil="true"/>
    <CSXUpdate xmlns="4eb71313-1cf6-4961-b6ce-0c29fc5284b9">false</CSXUpdate>
    <BugNumber xmlns="4eb71313-1cf6-4961-b6ce-0c29fc5284b9" xsi:nil="true"/>
    <Milestone xmlns="4eb71313-1cf6-4961-b6ce-0c29fc5284b9" xsi:nil="true"/>
    <TPComponent xmlns="4eb71313-1cf6-4961-b6ce-0c29fc5284b9">EXCELFiles</TPComponent>
    <OriginAsset xmlns="4eb71313-1cf6-4961-b6ce-0c29fc5284b9" xsi:nil="true"/>
    <AssetId xmlns="4eb71313-1cf6-4961-b6ce-0c29fc5284b9">TP010188408</AssetId>
    <TPApplication xmlns="4eb71313-1cf6-4961-b6ce-0c29fc5284b9">Excel</TPApplication>
    <TPLaunchHelpLink xmlns="4eb71313-1cf6-4961-b6ce-0c29fc5284b9" xsi:nil="true"/>
    <IntlLocPriority xmlns="4eb71313-1cf6-4961-b6ce-0c29fc5284b9" xsi:nil="true"/>
    <IntlLangReviewer xmlns="4eb71313-1cf6-4961-b6ce-0c29fc5284b9" xsi:nil="true"/>
    <CrawlForDependencies xmlns="4eb71313-1cf6-4961-b6ce-0c29fc5284b9">false</CrawlForDependencies>
    <HandoffToMSDN xmlns="4eb71313-1cf6-4961-b6ce-0c29fc5284b9" xsi:nil="true"/>
    <PlannedPubDate xmlns="4eb71313-1cf6-4961-b6ce-0c29fc5284b9" xsi:nil="true"/>
    <TrustLevel xmlns="4eb71313-1cf6-4961-b6ce-0c29fc5284b9">1 Microsoft Managed Content</TrustLevel>
    <IsSearchable xmlns="4eb71313-1cf6-4961-b6ce-0c29fc5284b9">false</IsSearchable>
    <TPNamespace xmlns="4eb71313-1cf6-4961-b6ce-0c29fc5284b9">EXCEL</TPNamespace>
    <Markets xmlns="4eb71313-1cf6-4961-b6ce-0c29fc5284b9"/>
    <UAProjectedTotalWords xmlns="4eb71313-1cf6-4961-b6ce-0c29fc5284b9" xsi:nil="true"/>
    <IntlLangReview xmlns="4eb71313-1cf6-4961-b6ce-0c29fc5284b9" xsi:nil="true"/>
    <OutputCachingOn xmlns="4eb71313-1cf6-4961-b6ce-0c29fc5284b9">false</OutputCachingOn>
    <APAuthor xmlns="4eb71313-1cf6-4961-b6ce-0c29fc5284b9">
      <UserInfo>
        <DisplayName>REDMOND\cynvey</DisplayName>
        <AccountId>213</AccountId>
        <AccountType/>
      </UserInfo>
    </APAuthor>
    <TPAppVersion xmlns="4eb71313-1cf6-4961-b6ce-0c29fc5284b9">11</TPAppVersion>
    <TPCommandLine xmlns="4eb71313-1cf6-4961-b6ce-0c29fc5284b9">{XL} /t {FilePath}</TPCommandLine>
    <EditorialTags xmlns="4eb71313-1cf6-4961-b6ce-0c29fc5284b9" xsi:nil="true"/>
    <Providers xmlns="4eb71313-1cf6-4961-b6ce-0c29fc5284b9" xsi:nil="true"/>
    <FriendlyTitle xmlns="4eb71313-1cf6-4961-b6ce-0c29fc5284b9" xsi:nil="true"/>
    <OOCacheId xmlns="4eb71313-1cf6-4961-b6ce-0c29fc5284b9" xsi:nil="true"/>
    <Downloads xmlns="4eb71313-1cf6-4961-b6ce-0c29fc5284b9">0</Downloads>
    <LegacyData xmlns="4eb71313-1cf6-4961-b6ce-0c29fc5284b9" xsi:nil="true"/>
    <Manager xmlns="4eb71313-1cf6-4961-b6ce-0c29fc5284b9" xsi:nil="true"/>
    <PolicheckWords xmlns="4eb71313-1cf6-4961-b6ce-0c29fc5284b9" xsi:nil="true"/>
    <TemplateTemplateType xmlns="4eb71313-1cf6-4961-b6ce-0c29fc5284b9">Excel - Macro 12 Default</TemplateTemplateType>
    <LocNewPublishedVersionLookup xmlns="4eb71313-1cf6-4961-b6ce-0c29fc5284b9" xsi:nil="true"/>
    <FeatureTagsTaxHTField0 xmlns="4eb71313-1cf6-4961-b6ce-0c29fc5284b9">
      <Terms xmlns="http://schemas.microsoft.com/office/infopath/2007/PartnerControls"/>
    </FeatureTagsTaxHTField0>
    <LocOverallLocStatusLookup xmlns="4eb71313-1cf6-4961-b6ce-0c29fc5284b9" xsi:nil="true"/>
    <LocOverallPublishStatusLookup xmlns="4eb71313-1cf6-4961-b6ce-0c29fc5284b9" xsi:nil="true"/>
    <InternalTagsTaxHTField0 xmlns="4eb71313-1cf6-4961-b6ce-0c29fc5284b9">
      <Terms xmlns="http://schemas.microsoft.com/office/infopath/2007/PartnerControls"/>
    </InternalTagsTaxHTField0>
    <LocProcessedForMarketsLookup xmlns="4eb71313-1cf6-4961-b6ce-0c29fc5284b9" xsi:nil="true"/>
    <RecommendationsModifier xmlns="4eb71313-1cf6-4961-b6ce-0c29fc5284b9" xsi:nil="true"/>
    <LocOverallHandbackStatusLookup xmlns="4eb71313-1cf6-4961-b6ce-0c29fc5284b9" xsi:nil="true"/>
    <LocLastLocAttemptVersionLookup xmlns="4eb71313-1cf6-4961-b6ce-0c29fc5284b9">65084</LocLastLocAttemptVersionLookup>
    <LocLastLocAttemptVersionTypeLookup xmlns="4eb71313-1cf6-4961-b6ce-0c29fc5284b9" xsi:nil="true"/>
    <LocProcessedForHandoffsLookup xmlns="4eb71313-1cf6-4961-b6ce-0c29fc5284b9" xsi:nil="true"/>
    <LocalizationTagsTaxHTField0 xmlns="4eb71313-1cf6-4961-b6ce-0c29fc5284b9">
      <Terms xmlns="http://schemas.microsoft.com/office/infopath/2007/PartnerControls"/>
    </LocalizationTagsTaxHTField0>
    <LocPublishedLinkedAssetsLookup xmlns="4eb71313-1cf6-4961-b6ce-0c29fc5284b9" xsi:nil="true"/>
    <LocPublishedDependentAssetsLookup xmlns="4eb71313-1cf6-4961-b6ce-0c29fc5284b9" xsi:nil="true"/>
    <LocOverallPreviewStatusLookup xmlns="4eb71313-1cf6-4961-b6ce-0c29fc5284b9" xsi:nil="true"/>
    <TaxCatchAll xmlns="4eb71313-1cf6-4961-b6ce-0c29fc5284b9"/>
    <LocComments xmlns="4eb71313-1cf6-4961-b6ce-0c29fc5284b9" xsi:nil="true"/>
    <LocManualTestRequired xmlns="4eb71313-1cf6-4961-b6ce-0c29fc5284b9" xsi:nil="true"/>
    <ScenarioTagsTaxHTField0 xmlns="4eb71313-1cf6-4961-b6ce-0c29fc5284b9">
      <Terms xmlns="http://schemas.microsoft.com/office/infopath/2007/PartnerControls"/>
    </ScenarioTagsTaxHTField0>
    <CampaignTagsTaxHTField0 xmlns="4eb71313-1cf6-4961-b6ce-0c29fc5284b9">
      <Terms xmlns="http://schemas.microsoft.com/office/infopath/2007/PartnerControls"/>
    </CampaignTagsTaxHTField0>
    <BlockPublish xmlns="4eb71313-1cf6-4961-b6ce-0c29fc5284b9" xsi:nil="true"/>
    <LocRecommendedHandoff xmlns="4eb71313-1cf6-4961-b6ce-0c29fc5284b9" xsi:nil="true"/>
    <OriginalRelease xmlns="4eb71313-1cf6-4961-b6ce-0c29fc5284b9">14</OriginalRelease>
    <LocMarketGroupTiers2 xmlns="4eb71313-1cf6-4961-b6ce-0c29fc5284b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549B934-2E71-427C-A2B3-64F9753232B4}"/>
</file>

<file path=customXml/itemProps2.xml><?xml version="1.0" encoding="utf-8"?>
<ds:datastoreItem xmlns:ds="http://schemas.openxmlformats.org/officeDocument/2006/customXml" ds:itemID="{A55E218D-DE55-4B5D-BA97-62C99AC7B735}"/>
</file>

<file path=customXml/itemProps3.xml><?xml version="1.0" encoding="utf-8"?>
<ds:datastoreItem xmlns:ds="http://schemas.openxmlformats.org/officeDocument/2006/customXml" ds:itemID="{6EF32432-E5EA-4CB8-9106-296159ABF5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Měsíční rodinný rozpočet</vt:lpstr>
      <vt:lpstr>'Měsíční rodinný rozpočet'!Print_Area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family budget</dc:title>
  <dc:creator/>
  <cp:lastModifiedBy/>
  <dcterms:created xsi:type="dcterms:W3CDTF">2006-07-31T18:48:47Z</dcterms:created>
  <dcterms:modified xsi:type="dcterms:W3CDTF">2012-05-30T09:00:44Z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1029</vt:lpwstr>
  </property>
  <property fmtid="{D5CDD505-2E9C-101B-9397-08002B2CF9AE}" pid="3" name="ContentTypeId">
    <vt:lpwstr>0x010100AC6DD24B17643A43B5911557F59D23340400899CD97D2199F748BA22A48D93649A64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12;#427;#Template 14;#393;#Excel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2444800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