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/>
  <mc:AlternateContent xmlns:mc="http://schemas.openxmlformats.org/markup-compatibility/2006">
    <mc:Choice Requires="x15">
      <x15ac:absPath xmlns:x15ac="http://schemas.microsoft.com/office/spreadsheetml/2010/11/ac" url="C:\Users\admin\Desktop\Nová složka\"/>
    </mc:Choice>
  </mc:AlternateContent>
  <bookViews>
    <workbookView xWindow="-120" yWindow="-120" windowWidth="28770" windowHeight="16080" tabRatio="695" xr2:uid="{00000000-000D-0000-FFFF-FFFF00000000}"/>
  </bookViews>
  <sheets>
    <sheet name="SOUHRN ROZPOČTU OD ZAČÁTKU ROKU" sheetId="1" r:id="rId1"/>
    <sheet name="SOUHRN MĚSÍČNÍCH VÝDAJŮ" sheetId="2" r:id="rId2"/>
    <sheet name="PODROBNÝ ROZPIS VÝDAJŮ" sheetId="3" r:id="rId3"/>
    <sheet name="CHARITA A SPONZORSKÉ DARY" sheetId="4" r:id="rId4"/>
  </sheets>
  <definedNames>
    <definedName name="_ROK">'SOUHRN ROZPOČTU OD ZAČÁTKU ROKU'!$G$2</definedName>
    <definedName name="Nadpis1">TabulkaOdZačátkuRoku[[#Headers],[Účetní kód]]</definedName>
    <definedName name="Nadpis2">SouhrnMěsíčníchVýdajů[[#Headers],[Účetní kód]]</definedName>
    <definedName name="Nadpis3">PodrobnýRozpisVýdajů[[#Headers],[Účetní kód]]</definedName>
    <definedName name="Nadpis4">Jiné[[#Headers],[Účetní kód]]</definedName>
    <definedName name="NázevŘádkuOblast1.G2">'SOUHRN ROZPOČTU OD ZAČÁTKU ROKU'!$F$2</definedName>
    <definedName name="_xlnm.Print_Titles" localSheetId="3">'CHARITA A SPONZORSKÉ DARY'!$4:$4</definedName>
    <definedName name="_xlnm.Print_Titles" localSheetId="2">'PODROBNÝ ROZPIS VÝDAJŮ'!$4:$4</definedName>
    <definedName name="_xlnm.Print_Titles" localSheetId="1">'SOUHRN MĚSÍČNÍCH VÝDAJŮ'!$5:$5</definedName>
    <definedName name="_xlnm.Print_Titles" localSheetId="0">'SOUHRN ROZPOČTU OD ZAČÁTKU ROKU'!$4:$4</definedName>
    <definedName name="Průřez_Název_účtu">#N/A</definedName>
    <definedName name="Průřez_Příjemce_platby">#N/A</definedName>
    <definedName name="Průřez_Příjemce_platby1">#N/A</definedName>
    <definedName name="Průřez_Žadatel_ka">#N/A</definedName>
    <definedName name="Průřez_Žadatel_ka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N3" i="2" l="1"/>
  <c r="O3" i="2"/>
  <c r="L3" i="2"/>
  <c r="M3" i="2"/>
  <c r="J3" i="2"/>
  <c r="K3" i="2"/>
  <c r="H3" i="2"/>
  <c r="I3" i="2"/>
  <c r="F3" i="2"/>
  <c r="G3" i="2"/>
  <c r="D3" i="2"/>
  <c r="E3" i="2"/>
  <c r="E17" i="1"/>
  <c r="F4" i="2" l="1"/>
  <c r="F8" i="2" s="1"/>
  <c r="J4" i="2"/>
  <c r="J8" i="2" s="1"/>
  <c r="N4" i="2"/>
  <c r="N8" i="2" s="1"/>
  <c r="L4" i="2"/>
  <c r="L7" i="2" s="1"/>
  <c r="E4" i="2"/>
  <c r="E7" i="2" s="1"/>
  <c r="D4" i="2"/>
  <c r="D7" i="2" s="1"/>
  <c r="M4" i="2"/>
  <c r="M7" i="2" s="1"/>
  <c r="G4" i="2"/>
  <c r="G8" i="2" s="1"/>
  <c r="K4" i="2"/>
  <c r="K8" i="2" s="1"/>
  <c r="O4" i="2"/>
  <c r="O8" i="2" s="1"/>
  <c r="I4" i="2"/>
  <c r="I7" i="2" s="1"/>
  <c r="H4" i="2"/>
  <c r="H7" i="2" s="1"/>
  <c r="N15" i="2" l="1"/>
  <c r="N11" i="2"/>
  <c r="N7" i="2"/>
  <c r="F15" i="2"/>
  <c r="F11" i="2"/>
  <c r="F7" i="2"/>
  <c r="M14" i="2"/>
  <c r="M10" i="2"/>
  <c r="K17" i="2"/>
  <c r="K13" i="2"/>
  <c r="K9" i="2"/>
  <c r="I16" i="2"/>
  <c r="I12" i="2"/>
  <c r="I8" i="2"/>
  <c r="E14" i="2"/>
  <c r="E10" i="2"/>
  <c r="N17" i="2"/>
  <c r="N13" i="2"/>
  <c r="N9" i="2"/>
  <c r="F17" i="2"/>
  <c r="F13" i="2"/>
  <c r="F9" i="2"/>
  <c r="M16" i="2"/>
  <c r="M12" i="2"/>
  <c r="M8" i="2"/>
  <c r="K15" i="2"/>
  <c r="K11" i="2"/>
  <c r="K7" i="2"/>
  <c r="I14" i="2"/>
  <c r="I10" i="2"/>
  <c r="E16" i="2"/>
  <c r="E12" i="2"/>
  <c r="E8" i="2"/>
  <c r="L6" i="2"/>
  <c r="O6" i="2"/>
  <c r="L16" i="2"/>
  <c r="L14" i="2"/>
  <c r="L12" i="2"/>
  <c r="L10" i="2"/>
  <c r="L8" i="2"/>
  <c r="J17" i="2"/>
  <c r="J15" i="2"/>
  <c r="J13" i="2"/>
  <c r="J11" i="2"/>
  <c r="J9" i="2"/>
  <c r="J7" i="2"/>
  <c r="H16" i="2"/>
  <c r="H14" i="2"/>
  <c r="H12" i="2"/>
  <c r="H10" i="2"/>
  <c r="H8" i="2"/>
  <c r="D16" i="2"/>
  <c r="D14" i="2"/>
  <c r="D12" i="2"/>
  <c r="D10" i="2"/>
  <c r="D8" i="2"/>
  <c r="O17" i="2"/>
  <c r="O15" i="2"/>
  <c r="O13" i="2"/>
  <c r="O11" i="2"/>
  <c r="O9" i="2"/>
  <c r="O7" i="2"/>
  <c r="G17" i="2"/>
  <c r="G15" i="2"/>
  <c r="G13" i="2"/>
  <c r="G11" i="2"/>
  <c r="G9" i="2"/>
  <c r="G7" i="2"/>
  <c r="H6" i="2"/>
  <c r="G6" i="2"/>
  <c r="N16" i="2"/>
  <c r="N14" i="2"/>
  <c r="N12" i="2"/>
  <c r="N10" i="2"/>
  <c r="L17" i="2"/>
  <c r="L15" i="2"/>
  <c r="L13" i="2"/>
  <c r="L11" i="2"/>
  <c r="L9" i="2"/>
  <c r="J16" i="2"/>
  <c r="J14" i="2"/>
  <c r="J12" i="2"/>
  <c r="J10" i="2"/>
  <c r="H17" i="2"/>
  <c r="H15" i="2"/>
  <c r="H13" i="2"/>
  <c r="H11" i="2"/>
  <c r="H9" i="2"/>
  <c r="F16" i="2"/>
  <c r="F14" i="2"/>
  <c r="F12" i="2"/>
  <c r="F10" i="2"/>
  <c r="D17" i="2"/>
  <c r="D15" i="2"/>
  <c r="D13" i="2"/>
  <c r="D11" i="2"/>
  <c r="D9" i="2"/>
  <c r="O16" i="2"/>
  <c r="O14" i="2"/>
  <c r="O12" i="2"/>
  <c r="O10" i="2"/>
  <c r="M17" i="2"/>
  <c r="M15" i="2"/>
  <c r="M13" i="2"/>
  <c r="M11" i="2"/>
  <c r="M9" i="2"/>
  <c r="K16" i="2"/>
  <c r="K14" i="2"/>
  <c r="K12" i="2"/>
  <c r="K10" i="2"/>
  <c r="I17" i="2"/>
  <c r="I15" i="2"/>
  <c r="I13" i="2"/>
  <c r="I11" i="2"/>
  <c r="I9" i="2"/>
  <c r="G16" i="2"/>
  <c r="G14" i="2"/>
  <c r="G12" i="2"/>
  <c r="G10" i="2"/>
  <c r="E17" i="2"/>
  <c r="E15" i="2"/>
  <c r="E13" i="2"/>
  <c r="E11" i="2"/>
  <c r="E9" i="2"/>
  <c r="K6" i="2"/>
  <c r="N6" i="2"/>
  <c r="J6" i="2"/>
  <c r="F6" i="2"/>
  <c r="M6" i="2"/>
  <c r="I6" i="2"/>
  <c r="E6" i="2"/>
  <c r="D6" i="2"/>
  <c r="F18" i="2" l="1"/>
  <c r="N18" i="2"/>
  <c r="J18" i="2"/>
  <c r="P6" i="2"/>
  <c r="D5" i="1" s="1"/>
  <c r="P14" i="2"/>
  <c r="D13" i="1" s="1"/>
  <c r="F13" i="1" s="1"/>
  <c r="G13" i="1" s="1"/>
  <c r="P12" i="2"/>
  <c r="D11" i="1" s="1"/>
  <c r="F11" i="1" s="1"/>
  <c r="G11" i="1" s="1"/>
  <c r="P7" i="2"/>
  <c r="D6" i="1" s="1"/>
  <c r="G18" i="2"/>
  <c r="L18" i="2"/>
  <c r="E18" i="2"/>
  <c r="P9" i="2"/>
  <c r="D8" i="1" s="1"/>
  <c r="F8" i="1" s="1"/>
  <c r="G8" i="1" s="1"/>
  <c r="O18" i="2"/>
  <c r="M18" i="2"/>
  <c r="K18" i="2"/>
  <c r="D18" i="2"/>
  <c r="P8" i="2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F6" i="1"/>
  <c r="G6" i="1" s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<sst xmlns="http://schemas.openxmlformats.org/spreadsheetml/2006/main" count="112" uniqueCount="72">
  <si>
    <t>SOUHRN MĚSÍČNÍCH VÝDAJŮ</t>
  </si>
  <si>
    <t>SKUTEČNOST vs. ROZPOČET OD ZAČÁTKU ROKU</t>
  </si>
  <si>
    <t>Účetní kód</t>
  </si>
  <si>
    <t>Celkem</t>
  </si>
  <si>
    <t>Název účtu</t>
  </si>
  <si>
    <t>Reklama</t>
  </si>
  <si>
    <t>Kancelářská technika</t>
  </si>
  <si>
    <t>Tiskárny</t>
  </si>
  <si>
    <t>Náklady na server</t>
  </si>
  <si>
    <t>Kancelářské potřeby</t>
  </si>
  <si>
    <t>Výdaje na klienty</t>
  </si>
  <si>
    <t>Počítače</t>
  </si>
  <si>
    <t>Zdravotní pojištění</t>
  </si>
  <si>
    <t>Stavební náklady</t>
  </si>
  <si>
    <t>Marketing</t>
  </si>
  <si>
    <t>Charita</t>
  </si>
  <si>
    <t>Sponzorské dary</t>
  </si>
  <si>
    <t>Skutečnost</t>
  </si>
  <si>
    <t>Rozpočet</t>
  </si>
  <si>
    <t>rok</t>
  </si>
  <si>
    <t>Zbývá v %</t>
  </si>
  <si>
    <t>SOUHRN ROZPOČTU OD ZAČÁTKU ROKU</t>
  </si>
  <si>
    <t>V této buňce je průřez k filtrování dat podle názvu účtu.</t>
  </si>
  <si>
    <t>PODROBNÝ ROZPIS VÝDAJŮ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</si>
  <si>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</si>
  <si>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</si>
  <si>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</si>
  <si>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</si>
  <si>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</si>
  <si>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</si>
  <si>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</si>
  <si>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</si>
  <si>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</si>
  <si>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</si>
  <si>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</si>
  <si>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</si>
  <si>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 </t>
  </si>
  <si>
    <t>V této buňce je průřez k filtrování dat podle pole Žadatel/ka a v buňce vpravo je průřez k filtrování dat podle příjemce platby.</t>
  </si>
  <si>
    <t>CHARITA A SPONZORSKÉ DARY</t>
  </si>
  <si>
    <t>Datum fakturace</t>
  </si>
  <si>
    <t>Datum</t>
  </si>
  <si>
    <t>Číslo faktury</t>
  </si>
  <si>
    <t>Žadatel/ka</t>
  </si>
  <si>
    <t>Lenka Šťastná</t>
  </si>
  <si>
    <t>Matěj Skořepa</t>
  </si>
  <si>
    <t>Zaplacená částka</t>
  </si>
  <si>
    <t>V této buňce je průřez k filtrování dat podle příjemce platby.</t>
  </si>
  <si>
    <t>Příjemce platby</t>
  </si>
  <si>
    <t xml:space="preserve">Kurýr s.r.o. </t>
  </si>
  <si>
    <t xml:space="preserve">A. Datum </t>
  </si>
  <si>
    <t>Účel částky</t>
  </si>
  <si>
    <t>Poštovní modul</t>
  </si>
  <si>
    <t>2 stolní počítače</t>
  </si>
  <si>
    <t>Způsob platby</t>
  </si>
  <si>
    <t>Poštovní poukázka</t>
  </si>
  <si>
    <t>Úvěr</t>
  </si>
  <si>
    <t>Datum podání</t>
  </si>
  <si>
    <t>Datum vyžádání částky</t>
  </si>
  <si>
    <t>Jana Blažková</t>
  </si>
  <si>
    <t>Příspěvek v předchozím roce</t>
  </si>
  <si>
    <t xml:space="preserve">Umělecká škola </t>
  </si>
  <si>
    <t xml:space="preserve">Hračky s.r.o. </t>
  </si>
  <si>
    <t>Účel použití</t>
  </si>
  <si>
    <t>Stipendia</t>
  </si>
  <si>
    <t>Komunita</t>
  </si>
  <si>
    <t>Podepsal/a</t>
  </si>
  <si>
    <t>Kateřina Sýkorová</t>
  </si>
  <si>
    <t>Ludmila Šmídová</t>
  </si>
  <si>
    <t>Kategorie</t>
  </si>
  <si>
    <t>Umění</t>
  </si>
  <si>
    <t>Šek</t>
  </si>
  <si>
    <t>Zbývající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</si>
</sst>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Kč&quot;;\-#,##0.00\ &quot;Kč&quot;"/>
    <numFmt numFmtId="164" formatCode="0_ ;\-0\ "/>
  </numFmts>
  <fonts count="7" x14ac:knownFonts="1">
    <font>
      <sz val="11"/>
      <color theme="1" tint="-0.2499465926084170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8"/>
      <color theme="1" tint="-0.24994659260841701"/>
      <name val="Century Gothic"/>
      <family val="2"/>
      <scheme val="major"/>
    </font>
    <font>
      <sz val="14"/>
      <color theme="1" tint="-0.24994659260841701"/>
      <name val="Century Gothic"/>
      <family val="2"/>
      <scheme val="major"/>
    </font>
    <font>
      <u/>
      <sz val="11"/>
      <color theme="10"/>
      <name val="Times New Roman"/>
      <family val="2"/>
      <scheme val="minor"/>
    </font>
    <font>
      <u/>
      <sz val="11"/>
      <color theme="0"/>
      <name val="Times New Roman"/>
      <family val="2"/>
      <scheme val="minor"/>
    </font>
    <font>
      <sz val="11"/>
      <color theme="1" tint="-0.24994659260841701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</borders>
  <cellStyleXfs count="10">
    <xf numFmtId="0" fontId="0" fillId="0" borderId="0">
      <alignment vertical="center" wrapText="1"/>
    </xf>
    <xf numFmtId="0" fontId="2" fillId="0" borderId="1" applyNumberFormat="0" applyFill="0" applyAlignment="0" applyProtection="0"/>
    <xf numFmtId="0" fontId="2" fillId="0" borderId="7" applyNumberFormat="0" applyFill="0" applyAlignment="0" applyProtection="0"/>
    <xf numFmtId="0" fontId="2" fillId="0" borderId="5" applyNumberFormat="0" applyFill="0" applyAlignment="0" applyProtection="0"/>
    <xf numFmtId="0" fontId="2" fillId="0" borderId="6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</cellStyleXfs>
  <cellXfs count="27">
    <xf numFmtId="0" fontId="0" fillId="0" borderId="0" xfId="0">
      <alignment vertical="center" wrapText="1"/>
    </xf>
    <xf numFmtId="14" fontId="1" fillId="0" borderId="0" xfId="0" applyNumberFormat="1" applyFont="1">
      <alignment vertical="center" wrapText="1"/>
    </xf>
    <xf numFmtId="0" fontId="3" fillId="0" borderId="1" xfId="1" applyFont="1" applyAlignment="1">
      <alignment horizontal="right" vertical="center"/>
    </xf>
    <xf numFmtId="0" fontId="2" fillId="0" borderId="1" xfId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5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left" vertical="center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7" fontId="0" fillId="0" borderId="0" xfId="7" applyFont="1" applyFill="1" applyBorder="1" applyAlignment="1">
      <alignment vertical="center" wrapText="1"/>
    </xf>
    <xf numFmtId="10" fontId="0" fillId="0" borderId="0" xfId="8" applyFont="1" applyFill="1" applyBorder="1" applyAlignment="1">
      <alignment vertical="center" wrapText="1"/>
    </xf>
    <xf numFmtId="164" fontId="0" fillId="0" borderId="0" xfId="6" applyFont="1" applyFill="1" applyBorder="1" applyAlignment="1">
      <alignment horizontal="left" vertical="center"/>
    </xf>
    <xf numFmtId="14" fontId="6" fillId="0" borderId="0" xfId="9">
      <alignment horizontal="right" vertical="center" wrapText="1"/>
    </xf>
    <xf numFmtId="164" fontId="0" fillId="0" borderId="0" xfId="6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7" fontId="0" fillId="0" borderId="0" xfId="7" applyFont="1" applyAlignment="1">
      <alignment vertical="center" wrapText="1"/>
    </xf>
    <xf numFmtId="7" fontId="0" fillId="0" borderId="0" xfId="7" applyFont="1" applyBorder="1" applyAlignment="1">
      <alignment vertical="center" wrapText="1"/>
    </xf>
    <xf numFmtId="7" fontId="0" fillId="0" borderId="0" xfId="0" applyNumberFormat="1" applyFont="1" applyFill="1" applyBorder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2" fillId="0" borderId="1" xfId="1" applyAlignment="1">
      <alignment horizontal="left"/>
    </xf>
    <xf numFmtId="0" fontId="2" fillId="0" borderId="7" xfId="2"/>
    <xf numFmtId="0" fontId="0" fillId="0" borderId="2" xfId="0" applyBorder="1" applyAlignment="1">
      <alignment horizontal="center" vertical="center" wrapText="1"/>
    </xf>
    <xf numFmtId="0" fontId="2" fillId="0" borderId="5" xfId="3" applyAlignment="1">
      <alignment vertical="top"/>
    </xf>
    <xf numFmtId="0" fontId="0" fillId="0" borderId="3" xfId="0" applyBorder="1" applyAlignment="1">
      <alignment horizontal="center" vertical="center" wrapText="1"/>
    </xf>
    <xf numFmtId="0" fontId="2" fillId="0" borderId="6" xfId="4" applyAlignment="1"/>
  </cellXfs>
  <cellStyles count="10">
    <cellStyle name="Čárka" xfId="6" builtinId="3" customBuiltin="1"/>
    <cellStyle name="Datum" xfId="9" xr:uid="{00000000-0005-0000-0000-000002000000}"/>
    <cellStyle name="Hypertextový odkaz" xfId="5" builtinId="8"/>
    <cellStyle name="Měny bez des. míst" xfId="7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í" xfId="0" builtinId="0" customBuiltin="1"/>
    <cellStyle name="Procenta" xfId="8" builtinId="5" customBuiltin="1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Charita a sponzorské dary" pivot="0" count="7" xr9:uid="{00000000-0011-0000-FFFF-FFFF00000000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RowStripe" dxfId="70"/>
      <tableStyleElement type="firstColumnStripe" dxfId="69"/>
    </tableStyle>
    <tableStyle name="Podrobný rozpis výdajů" pivot="0" count="7" xr9:uid="{00000000-0011-0000-FFFF-FFFF01000000}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  <tableStyleElement type="firstColumnStripe" dxfId="62"/>
    </tableStyle>
    <tableStyle name="Průřez Charita a sponzorské dary" pivot="0" table="0" count="10" xr9:uid="{00000000-0011-0000-FFFF-FFFF03000000}">
      <tableStyleElement type="wholeTable" dxfId="61"/>
      <tableStyleElement type="headerRow" dxfId="60"/>
    </tableStyle>
    <tableStyle name="Průřez Podrobný rozpis výdajů" pivot="0" table="0" count="10" xr9:uid="{00000000-0011-0000-FFFF-FFFF04000000}">
      <tableStyleElement type="wholeTable" dxfId="59"/>
      <tableStyleElement type="headerRow" dxfId="58"/>
    </tableStyle>
    <tableStyle name="Průřez Souhrn měsíčních výdajů" pivot="0" table="0" count="10" xr9:uid="{00000000-0011-0000-FFFF-FFFF05000000}">
      <tableStyleElement type="wholeTable" dxfId="57"/>
      <tableStyleElement type="headerRow" dxfId="56"/>
    </tableStyle>
    <tableStyle name="Souhrn měsíčních výdajů" pivot="0" count="9" xr9:uid="{00000000-0011-0000-FFFF-FFFF02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secondRowStripe" dxfId="49"/>
      <tableStyleElement type="firstColumnStripe" dxfId="48"/>
      <tableStyleElement type="secondColumnStripe" dxfId="47"/>
    </tableStyle>
    <tableStyle name="Souhrn rozpočtu od začátku roku" pivot="0" count="9" xr9:uid="{00000000-0011-0000-FFFF-FFFF07000000}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RowStripe" dxfId="41"/>
      <tableStyleElement type="secondRowStripe" dxfId="40"/>
      <tableStyleElement type="firstColumnStripe" dxfId="39"/>
      <tableStyleElement type="secondColumnStripe" dxfId="38"/>
    </tableStyle>
    <tableStyle name="TmavýStylPrůřezu4 2" pivot="0" table="0" count="10" xr9:uid="{00000000-0011-0000-FFFF-FFFF06000000}">
      <tableStyleElement type="wholeTable" dxfId="37"/>
      <tableStyleElement type="headerRow" dxfId="36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Průřez Charita a sponzorské dary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Průřez Podrobný rozpis výdajů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Průřez Souhrn měsíčních výdajů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TmavýStylPrůřezu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OUHRN M&#282;S&#205;&#268;N&#205;CH V&#221;DAJ&#36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SOUHRN ROZPO&#268;TU OD ZA&#268;&#193;TKU ROKU'!A1"/><Relationship Id="rId1" Type="http://schemas.openxmlformats.org/officeDocument/2006/relationships/hyperlink" Target="#'PODROBN&#221; ROZPIS V&#221;DAJ&#366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SOUHRN M&#282;S&#205;&#268;N&#205;CH V&#221;DAJ&#366;'!A1"/><Relationship Id="rId1" Type="http://schemas.openxmlformats.org/officeDocument/2006/relationships/hyperlink" Target="#'CHARITA A SPONZORSK&#201; DARY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ODROBN&#221; ROZPIS V&#221;DAJ&#36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936000</xdr:colOff>
      <xdr:row>1</xdr:row>
      <xdr:rowOff>19050</xdr:rowOff>
    </xdr:to>
    <xdr:sp macro="" textlink="">
      <xdr:nvSpPr>
        <xdr:cNvPr id="2" name="Šipka vpravo 1" descr="Pravé navigační tlačítko">
          <a:hlinkClick xmlns:r="http://schemas.openxmlformats.org/officeDocument/2006/relationships" r:id="rId1" tooltip="Výběrem přejdete na list SOUHRN MĚSÍČNÍCH VÝDAJŮ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0"/>
          <a:ext cx="93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>
              <a:solidFill>
                <a:schemeClr val="bg1"/>
              </a:solidFill>
              <a:latin typeface="+mj-lt"/>
            </a:rPr>
            <a:t>NÁSL.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19051</xdr:rowOff>
    </xdr:from>
    <xdr:to>
      <xdr:col>17</xdr:col>
      <xdr:colOff>1</xdr:colOff>
      <xdr:row>3</xdr:row>
      <xdr:rowOff>441326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Název účtu" descr="Filtrování souhrnu měsíčních výdajů podle pole Název účtu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úč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" y="523876"/>
              <a:ext cx="13763625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cs" sz="1100"/>
                <a:t>Tento obrazec představuje průřez tabulky. Průřezy tabulek jsou podporované v Excelu a novějších verzích.
Pokud byl obrazec upraven ve starší verzi Excelu nebo pokud byl sešit uložen v Excelu 2007 nebo starším, nebude možné průřez použít.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945525</xdr:colOff>
      <xdr:row>1</xdr:row>
      <xdr:rowOff>19050</xdr:rowOff>
    </xdr:to>
    <xdr:sp macro="" textlink="">
      <xdr:nvSpPr>
        <xdr:cNvPr id="4" name="Šipka vpravo 3" descr="Pravé navigační tlačítko">
          <a:hlinkClick xmlns:r="http://schemas.openxmlformats.org/officeDocument/2006/relationships" r:id="rId1" tooltip="Výběrem odkazu přejdete na list PODROBNÝ ROZPIS VÝDAJŮ.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7300" y="0"/>
          <a:ext cx="93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>
              <a:solidFill>
                <a:schemeClr val="bg1"/>
              </a:solidFill>
              <a:latin typeface="+mj-lt"/>
            </a:rPr>
            <a:t>NÁSL.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12075</xdr:colOff>
      <xdr:row>1</xdr:row>
      <xdr:rowOff>19050</xdr:rowOff>
    </xdr:to>
    <xdr:sp macro="" textlink="">
      <xdr:nvSpPr>
        <xdr:cNvPr id="5" name="Šipka vlevo 4" descr="Levé navigační tlačítko">
          <a:hlinkClick xmlns:r="http://schemas.openxmlformats.org/officeDocument/2006/relationships" r:id="rId2" tooltip="Výběrem přejdete na list SOUHRN ROZPOČTU OD ZAČÁTKU ROKU.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3850" y="0"/>
          <a:ext cx="93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>
              <a:solidFill>
                <a:schemeClr val="bg1"/>
              </a:solidFill>
              <a:latin typeface="+mj-lt"/>
            </a:rPr>
            <a:t>PŘEDCH.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19050</xdr:rowOff>
    </xdr:from>
    <xdr:to>
      <xdr:col>10</xdr:col>
      <xdr:colOff>9526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Příjemce platby" descr="Filtrování podrobného rozpisu výdajů podle pole Příjemce platby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íjemce platb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05473" y="523875"/>
              <a:ext cx="5362577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cs" sz="1100"/>
                <a:t>Tento obrazec představuje průřez tabulky. Průřezy tabulek jsou podporované v Excelu a novějších verzích.
Pokud byl obrazec upraven ve starší verzi Excelu nebo pokud byl sešit uložen v Excelu 2007 nebo starším, nebude možné průřez použít.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9522</xdr:colOff>
      <xdr:row>2</xdr:row>
      <xdr:rowOff>19050</xdr:rowOff>
    </xdr:from>
    <xdr:to>
      <xdr:col>5</xdr:col>
      <xdr:colOff>1009649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Žadatel/ka" descr="Filtrování podrobného rozpisu výdajů podle pole Žadatel/ka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Žadatel/k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5504688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cs" sz="1100"/>
                <a:t>Tento obrazec představuje průřez tabulky. Průřezy tabulek jsou podporované v Excelu a novějších verzích.
Pokud byl obrazec upraven ve starší verzi Excelu nebo pokud byl sešit uložen v Excelu 2007 nebo starším, nebude možné průřez použít.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945525</xdr:colOff>
      <xdr:row>1</xdr:row>
      <xdr:rowOff>19050</xdr:rowOff>
    </xdr:to>
    <xdr:sp macro="" textlink="">
      <xdr:nvSpPr>
        <xdr:cNvPr id="8" name="Šipka vpravo 7" descr="Pravé navigační tlačítko">
          <a:hlinkClick xmlns:r="http://schemas.openxmlformats.org/officeDocument/2006/relationships" r:id="rId1" tooltip="Výběrem přejdete na list CHARITA A SPONZORSKÉ DARY.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57300" y="0"/>
          <a:ext cx="936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>
              <a:solidFill>
                <a:schemeClr val="bg1"/>
              </a:solidFill>
              <a:latin typeface="+mj-lt"/>
            </a:rPr>
            <a:t>NÁSL.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12075</xdr:colOff>
      <xdr:row>1</xdr:row>
      <xdr:rowOff>19050</xdr:rowOff>
    </xdr:to>
    <xdr:sp macro="" textlink="">
      <xdr:nvSpPr>
        <xdr:cNvPr id="9" name="Šipka vlevo 8" descr="Levé navigační tlačítko">
          <a:hlinkClick xmlns:r="http://schemas.openxmlformats.org/officeDocument/2006/relationships" r:id="rId2" tooltip="Výběrem přejdete na list SOUHRN MĚSÍČNÍCH VÝDAJŮ.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23850" y="0"/>
          <a:ext cx="93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>
              <a:solidFill>
                <a:schemeClr val="bg1"/>
              </a:solidFill>
              <a:latin typeface="+mj-lt"/>
            </a:rPr>
            <a:t>PŘEDCH.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19050</xdr:rowOff>
    </xdr:from>
    <xdr:to>
      <xdr:col>6</xdr:col>
      <xdr:colOff>0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Žadatel/ka 1" descr="Filtrování charity a sponzorských darů podle pole Žadatel/ka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Žadatel/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624840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cs" sz="1100"/>
                <a:t>Tento obrazec představuje průřez tabulky. Průřezy tabulek jsou podporované v Excelu a novějších verzích.
Pokud byl obrazec upraven ve starší verzi Excelu nebo pokud byl sešit uložen v Excelu 2007 nebo starším, nebude možné průřez použít.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2</xdr:row>
      <xdr:rowOff>19050</xdr:rowOff>
    </xdr:from>
    <xdr:to>
      <xdr:col>12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Příjemce platby 1" descr="Filtrování charity a sponzorských darů podle pole Příjemce platby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íjemce platb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48424" y="523875"/>
              <a:ext cx="718185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cs" sz="1100"/>
                <a:t>Tento obrazec představuje průřez tabulky. Průřezy tabulek jsou podporované v Excelu a novějších verzích.
Pokud byl obrazec upraven ve starší verzi Excelu nebo pokud byl sešit uložen v Excelu 2007 nebo starším, nebude možné průřez použít.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12075</xdr:colOff>
      <xdr:row>1</xdr:row>
      <xdr:rowOff>19050</xdr:rowOff>
    </xdr:to>
    <xdr:sp macro="" textlink="">
      <xdr:nvSpPr>
        <xdr:cNvPr id="7" name="Šipka vlevo 6" descr="Levé navigační tlačítko">
          <a:hlinkClick xmlns:r="http://schemas.openxmlformats.org/officeDocument/2006/relationships" r:id="rId1" tooltip="Výběrem odkazu přejdete na list PODROBNÝ ROZPIS VÝDAJŮ.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23850" y="0"/>
          <a:ext cx="936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>
              <a:solidFill>
                <a:schemeClr val="bg1"/>
              </a:solidFill>
              <a:latin typeface="+mj-lt"/>
            </a:rPr>
            <a:t>PŘEDCH.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říjemce_platby" xr10:uid="{00000000-0013-0000-FFFF-FFFF01000000}" sourceName="Příjemce platby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Žadatel_ka" xr10:uid="{00000000-0013-0000-FFFF-FFFF02000000}" sourceName="Žadatel/ka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Žadatel_ka1" xr10:uid="{00000000-0013-0000-FFFF-FFFF03000000}" sourceName="Žadatel/ka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říjemce_platby1" xr10:uid="{00000000-0013-0000-FFFF-FFFF04000000}" sourceName="Příjemce platby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účtu" xr10:uid="{00000000-0013-0000-FFFF-FFFF05000000}" sourceName="Název účtu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účtu" xr10:uid="{00000000-0014-0000-FFFF-FFFF01000000}" cache="Průřez_Název_účtu" caption="Název účtu" columnCount="7" style="Průřez Souhrn měsíčních výdajů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říjemce platby" xr10:uid="{00000000-0014-0000-FFFF-FFFF02000000}" cache="Průřez_Příjemce_platby" caption="Příjemce platby" columnCount="3" style="Průřez Podrobný rozpis výdajů" rowHeight="225425"/>
  <slicer name="Žadatel/ka" xr10:uid="{00000000-0014-0000-FFFF-FFFF03000000}" cache="Průřez_Žadatel_ka" caption="Žadatel/ka" columnCount="3" style="Průřez Podrobný rozpis výdajů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Žadatel/ka 1" xr10:uid="{00000000-0014-0000-FFFF-FFFF04000000}" cache="Průřez_Žadatel_ka1" caption="Žadatel/ka" columnCount="3" style="Průřez Charita a sponzorské dary" rowHeight="225425"/>
  <slicer name="Příjemce platby 1" xr10:uid="{00000000-0014-0000-FFFF-FFFF05000000}" cache="Průřez_Příjemce_platby1" caption="Příjemce platby" columnCount="3" style="Průřez Charita a sponzorské dary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OdZačátkuRoku" displayName="TabulkaOdZačátkuRoku" ref="B4:G17" totalsRowCount="1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Účetní kód" totalsRowLabel="Celkem" totalsRowDxfId="35" dataCellStyle="Čárka"/>
    <tableColumn id="2" xr3:uid="{00000000-0010-0000-0000-000002000000}" name="Název účtu" totalsRowDxfId="34"/>
    <tableColumn id="3" xr3:uid="{00000000-0010-0000-0000-000003000000}" name="Skutečnost" totalsRowFunction="sum" totalsRowDxfId="33" dataCellStyle="Měny bez des. míst">
      <calculatedColumnFormula>SUMIF(SouhrnMěsíčníchVýdajů[Účetní kód],TabulkaOdZačátkuRoku[[#This Row],[Účetní kód]],SouhrnMěsíčníchVýdajů[Celkem])</calculatedColumnFormula>
    </tableColumn>
    <tableColumn id="4" xr3:uid="{00000000-0010-0000-0000-000004000000}" name="Rozpočet" totalsRowFunction="sum" totalsRowDxfId="32" dataCellStyle="Měny bez des. míst"/>
    <tableColumn id="5" xr3:uid="{00000000-0010-0000-0000-000005000000}" name="Zbývající Kč" totalsRowFunction="sum" totalsRowDxfId="31" dataCellStyle="Měny bez des. míst">
      <calculatedColumnFormula>IF(TabulkaOdZačátkuRoku[[#This Row],[Rozpočet]]="","",TabulkaOdZačátkuRoku[[#This Row],[Rozpočet]]-TabulkaOdZačátkuRoku[[#This Row],[Skutečnost]])</calculatedColumnFormula>
    </tableColumn>
    <tableColumn id="6" xr3:uid="{00000000-0010-0000-0000-000006000000}" name="Zbývá v %" totalsRowFunction="custom" totalsRowDxfId="30" dataCellStyle="Procenta">
      <calculatedColumnFormula>IFERROR(TabulkaOdZačátkuRoku[[#This Row],[Zbývající Kč]]/TabulkaOdZačátkuRoku[[#This Row],[Rozpočet]],"")</calculatedColumnFormula>
      <totalsRowFormula>TabulkaOdZačátkuRoku[[#Totals],[Zbývající Kč]]/TabulkaOdZačátkuRoku[[#Totals],[Rozpočet]]</totalsRowFormula>
    </tableColumn>
  </tableColumns>
  <tableStyleInfo name="Souhrn rozpočtu od začátku roku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účetní kód, název účtu a rozpočet. Skutečná částka a zbývající hodnoty a procenta se počítají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ouhrnMěsíčníchVýdajů" displayName="SouhrnMěsíčníchVýdajů" ref="B5:Q18" totalsRowCount="1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Účetní kód" totalsRowLabel="Celkem" dataDxfId="29" totalsRowDxfId="28" dataCellStyle="Čárka"/>
    <tableColumn id="2" xr3:uid="{00000000-0010-0000-0100-000002000000}" name="Název účtu" totalsRowDxfId="27"/>
    <tableColumn id="3" xr3:uid="{00000000-0010-0000-0100-000003000000}" name="Leden" totalsRowFunction="sum" dataDxfId="26" totalsRowDxfId="25" dataCellStyle="Měny bez des. míst">
      <calculatedColumnFormula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calculatedColumnFormula>
    </tableColumn>
    <tableColumn id="4" xr3:uid="{00000000-0010-0000-0100-000004000000}" name="Únor" totalsRowFunction="sum" dataDxfId="24" totalsRowDxfId="23" dataCellStyle="Měny bez des. míst">
      <calculatedColumnFormula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calculatedColumnFormula>
    </tableColumn>
    <tableColumn id="5" xr3:uid="{00000000-0010-0000-0100-000005000000}" name="Březen" totalsRowFunction="sum" totalsRowDxfId="22" dataCellStyle="Měny bez des. míst">
      <calculatedColumnFormula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calculatedColumnFormula>
    </tableColumn>
    <tableColumn id="6" xr3:uid="{00000000-0010-0000-0100-000006000000}" name="Duben" totalsRowFunction="sum" totalsRowDxfId="21" dataCellStyle="Měny bez des. míst">
      <calculatedColumnFormula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calculatedColumnFormula>
    </tableColumn>
    <tableColumn id="7" xr3:uid="{00000000-0010-0000-0100-000007000000}" name="Květen" totalsRowFunction="sum" totalsRowDxfId="20" dataCellStyle="Měny bez des. míst">
      <calculatedColumnFormula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calculatedColumnFormula>
    </tableColumn>
    <tableColumn id="8" xr3:uid="{00000000-0010-0000-0100-000008000000}" name="Červen" totalsRowFunction="sum" totalsRowDxfId="19" dataCellStyle="Měny bez des. míst">
      <calculatedColumnFormula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calculatedColumnFormula>
    </tableColumn>
    <tableColumn id="9" xr3:uid="{00000000-0010-0000-0100-000009000000}" name="Červenec" totalsRowFunction="sum" totalsRowDxfId="18" dataCellStyle="Měny bez des. míst">
      <calculatedColumnFormula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calculatedColumnFormula>
    </tableColumn>
    <tableColumn id="10" xr3:uid="{00000000-0010-0000-0100-00000A000000}" name="Srpen" totalsRowFunction="sum" totalsRowDxfId="17" dataCellStyle="Měny bez des. míst">
      <calculatedColumnFormula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calculatedColumnFormula>
    </tableColumn>
    <tableColumn id="11" xr3:uid="{00000000-0010-0000-0100-00000B000000}" name="Září" totalsRowFunction="sum" totalsRowDxfId="16" dataCellStyle="Měny bez des. míst">
      <calculatedColumnFormula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calculatedColumnFormula>
    </tableColumn>
    <tableColumn id="12" xr3:uid="{00000000-0010-0000-0100-00000C000000}" name="Říjen" totalsRowFunction="sum" totalsRowDxfId="15" dataCellStyle="Měny bez des. míst">
      <calculatedColumnFormula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calculatedColumnFormula>
    </tableColumn>
    <tableColumn id="13" xr3:uid="{00000000-0010-0000-0100-00000D000000}" name="Listopad" totalsRowFunction="sum" totalsRowDxfId="14" dataCellStyle="Měny bez des. míst">
      <calculatedColumnFormula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calculatedColumnFormula>
    </tableColumn>
    <tableColumn id="14" xr3:uid="{00000000-0010-0000-0100-00000E000000}" name="Prosinec" totalsRowFunction="sum" totalsRowDxfId="13" dataCellStyle="Měny bez des. míst">
      <calculatedColumnFormula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calculatedColumnFormula>
    </tableColumn>
    <tableColumn id="15" xr3:uid="{00000000-0010-0000-0100-00000F000000}" name="Celkem" totalsRowFunction="sum" totalsRowDxfId="12" dataCellStyle="Měny bez des. míst">
      <calculatedColumnFormula>SUM(SouhrnMěsíčníchVýdajů[[#This Row],[Leden]:[Prosinec]])</calculatedColumnFormula>
    </tableColumn>
    <tableColumn id="16" xr3:uid="{00000000-0010-0000-0100-000010000000}" name=" " dataDxfId="11" totalsRowDxfId="10"/>
  </tableColumns>
  <tableStyleInfo name="Souhrn měsíčních výdaj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účetní kód a název účtu. Částka na každý měsíc a součty se počítají automatic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PodrobnýRozpisVýdajů" displayName="PodrobnýRozpisVýdajů" ref="B4:J6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Účetní kód" totalsRowLabel="Celkem" dataDxfId="9" totalsRowDxfId="8" dataCellStyle="Čárka"/>
    <tableColumn id="2" xr3:uid="{00000000-0010-0000-0200-000002000000}" name="Datum fakturace" totalsRowDxfId="7" dataCellStyle="Datum"/>
    <tableColumn id="3" xr3:uid="{00000000-0010-0000-0200-000003000000}" name="Číslo faktury" dataCellStyle="Čárka"/>
    <tableColumn id="4" xr3:uid="{00000000-0010-0000-0200-000004000000}" name="Žadatel/ka"/>
    <tableColumn id="5" xr3:uid="{00000000-0010-0000-0200-000005000000}" name="Zaplacená částka" dataCellStyle="Měny bez des. míst"/>
    <tableColumn id="6" xr3:uid="{00000000-0010-0000-0200-000006000000}" name="Příjemce platby"/>
    <tableColumn id="7" xr3:uid="{00000000-0010-0000-0200-000007000000}" name="Účel částky"/>
    <tableColumn id="8" xr3:uid="{00000000-0010-0000-0200-000008000000}" name="Způsob platby"/>
    <tableColumn id="9" xr3:uid="{00000000-0010-0000-0200-000009000000}" name="Datum podání" totalsRowFunction="count" totalsRowDxfId="6" dataCellStyle="Datum"/>
  </tableColumns>
  <tableStyleInfo name="Podrobný rozpis výdajů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Jiné" displayName="Jiné" ref="B4:L6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Účetní kód" totalsRowLabel="Celkem" dataDxfId="5" totalsRowDxfId="4" dataCellStyle="Čárka"/>
    <tableColumn id="2" xr3:uid="{00000000-0010-0000-0300-000002000000}" name="Datum vyžádání částky" totalsRowDxfId="3" dataCellStyle="Datum"/>
    <tableColumn id="3" xr3:uid="{00000000-0010-0000-0300-000003000000}" name="Žadatel/ka"/>
    <tableColumn id="4" xr3:uid="{00000000-0010-0000-0300-000004000000}" name="Zaplacená částka" totalsRowDxfId="2" dataCellStyle="Měny bez des. míst"/>
    <tableColumn id="5" xr3:uid="{00000000-0010-0000-0300-000005000000}" name="Příspěvek v předchozím roce" totalsRowDxfId="1" dataCellStyle="Měny bez des. míst"/>
    <tableColumn id="6" xr3:uid="{00000000-0010-0000-0300-000006000000}" name="Příjemce platby"/>
    <tableColumn id="7" xr3:uid="{00000000-0010-0000-0300-000007000000}" name="Účel použití"/>
    <tableColumn id="8" xr3:uid="{00000000-0010-0000-0300-000008000000}" name="Podepsal/a"/>
    <tableColumn id="9" xr3:uid="{00000000-0010-0000-0300-000009000000}" name="Kategorie"/>
    <tableColumn id="10" xr3:uid="{00000000-0010-0000-0300-00000A000000}" name="Způsob platby"/>
    <tableColumn id="11" xr3:uid="{00000000-0010-0000-0300-00000B000000}" name="Datum podání" totalsRowFunction="count" totalsRowDxfId="0" dataCellStyle="Datum"/>
  </tableColumns>
  <tableStyleInfo name="Charita a sponzorské dary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účetní kód, datum vyžádání částky, jméno žadatele a příjemce, zaplacenou částku, účel použití, příspěvek v předchozím roce, způsob platby a datum podání.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6" customWidth="1"/>
    <col min="3" max="3" width="23.5703125" customWidth="1"/>
    <col min="4" max="4" width="18.140625" customWidth="1"/>
    <col min="5" max="5" width="22.28515625" customWidth="1"/>
    <col min="6" max="6" width="18.140625" customWidth="1"/>
    <col min="7" max="7" width="13.85546875" customWidth="1"/>
    <col min="8" max="8" width="2.7109375" customWidth="1"/>
  </cols>
  <sheetData>
    <row r="1" spans="2:7" ht="15" customHeight="1" x14ac:dyDescent="0.25">
      <c r="B1" s="5" t="s">
        <v>0</v>
      </c>
    </row>
    <row r="2" spans="2:7" ht="30" customHeight="1" thickBot="1" x14ac:dyDescent="0.4">
      <c r="B2" s="21" t="s">
        <v>1</v>
      </c>
      <c r="C2" s="21"/>
      <c r="D2" s="21"/>
      <c r="E2" s="21"/>
      <c r="F2" s="2" t="s">
        <v>19</v>
      </c>
      <c r="G2" s="3">
        <f ca="1">YEAR(TODAY())</f>
        <v>2019</v>
      </c>
    </row>
    <row r="3" spans="2:7" ht="15" customHeight="1" thickTop="1" x14ac:dyDescent="0.25"/>
    <row r="4" spans="2:7" ht="30" customHeight="1" x14ac:dyDescent="0.25">
      <c r="B4" s="7" t="s">
        <v>2</v>
      </c>
      <c r="C4" s="7" t="s">
        <v>4</v>
      </c>
      <c r="D4" s="7" t="s">
        <v>17</v>
      </c>
      <c r="E4" s="7" t="s">
        <v>18</v>
      </c>
      <c r="F4" s="7" t="s">
        <v>71</v>
      </c>
      <c r="G4" s="7" t="s">
        <v>20</v>
      </c>
    </row>
    <row r="5" spans="2:7" ht="30" customHeight="1" x14ac:dyDescent="0.25">
      <c r="B5" s="13">
        <v>1000</v>
      </c>
      <c r="C5" s="7" t="s">
        <v>5</v>
      </c>
      <c r="D5" s="11">
        <f ca="1">SUMIF(SouhrnMěsíčníchVýdajů[Účetní kód],TabulkaOdZačátkuRoku[[#This Row],[Účetní kód]],SouhrnMěsíčníchVýdajů[Celkem])</f>
        <v>0</v>
      </c>
      <c r="E5" s="11">
        <v>100000</v>
      </c>
      <c r="F5" s="11">
        <f ca="1">IF(TabulkaOdZačátkuRoku[[#This Row],[Rozpočet]]="","",TabulkaOdZačátkuRoku[[#This Row],[Rozpočet]]-TabulkaOdZačátkuRoku[[#This Row],[Skutečnost]])</f>
        <v>100000</v>
      </c>
      <c r="G5" s="12">
        <f ca="1">IFERROR(TabulkaOdZačátkuRoku[[#This Row],[Zbývající Kč]]/TabulkaOdZačátkuRoku[[#This Row],[Rozpočet]],"")</f>
        <v>1</v>
      </c>
    </row>
    <row r="6" spans="2:7" ht="30" customHeight="1" x14ac:dyDescent="0.25">
      <c r="B6" s="13">
        <v>2000</v>
      </c>
      <c r="C6" s="7" t="s">
        <v>6</v>
      </c>
      <c r="D6" s="11">
        <f ca="1">SUMIF(SouhrnMěsíčníchVýdajů[Účetní kód],TabulkaOdZačátkuRoku[[#This Row],[Účetní kód]],SouhrnMěsíčníchVýdajů[Celkem])</f>
        <v>0</v>
      </c>
      <c r="E6" s="11">
        <v>100000</v>
      </c>
      <c r="F6" s="11">
        <f ca="1">IF(TabulkaOdZačátkuRoku[[#This Row],[Rozpočet]]="","",TabulkaOdZačátkuRoku[[#This Row],[Rozpočet]]-TabulkaOdZačátkuRoku[[#This Row],[Skutečnost]])</f>
        <v>100000</v>
      </c>
      <c r="G6" s="12">
        <f ca="1">IFERROR(TabulkaOdZačátkuRoku[[#This Row],[Zbývající Kč]]/TabulkaOdZačátkuRoku[[#This Row],[Rozpočet]],"")</f>
        <v>1</v>
      </c>
    </row>
    <row r="7" spans="2:7" ht="30" customHeight="1" x14ac:dyDescent="0.25">
      <c r="B7" s="13">
        <v>3000</v>
      </c>
      <c r="C7" s="7" t="s">
        <v>7</v>
      </c>
      <c r="D7" s="11">
        <f ca="1">SUMIF(SouhrnMěsíčníchVýdajů[Účetní kód],TabulkaOdZačátkuRoku[[#This Row],[Účetní kód]],SouhrnMěsíčníchVýdajů[Celkem])</f>
        <v>0</v>
      </c>
      <c r="E7" s="11">
        <v>100000</v>
      </c>
      <c r="F7" s="11">
        <f ca="1">IF(TabulkaOdZačátkuRoku[[#This Row],[Rozpočet]]="","",TabulkaOdZačátkuRoku[[#This Row],[Rozpočet]]-TabulkaOdZačátkuRoku[[#This Row],[Skutečnost]])</f>
        <v>100000</v>
      </c>
      <c r="G7" s="12">
        <f ca="1">IFERROR(TabulkaOdZačátkuRoku[[#This Row],[Zbývající Kč]]/TabulkaOdZačátkuRoku[[#This Row],[Rozpočet]],"")</f>
        <v>1</v>
      </c>
    </row>
    <row r="8" spans="2:7" ht="30" customHeight="1" x14ac:dyDescent="0.25">
      <c r="B8" s="13">
        <v>4000</v>
      </c>
      <c r="C8" s="7" t="s">
        <v>8</v>
      </c>
      <c r="D8" s="11">
        <f ca="1">SUMIF(SouhrnMěsíčníchVýdajů[Účetní kód],TabulkaOdZačátkuRoku[[#This Row],[Účetní kód]],SouhrnMěsíčníchVýdajů[Celkem])</f>
        <v>0</v>
      </c>
      <c r="E8" s="11">
        <v>100000</v>
      </c>
      <c r="F8" s="11">
        <f ca="1">IF(TabulkaOdZačátkuRoku[[#This Row],[Rozpočet]]="","",TabulkaOdZačátkuRoku[[#This Row],[Rozpočet]]-TabulkaOdZačátkuRoku[[#This Row],[Skutečnost]])</f>
        <v>100000</v>
      </c>
      <c r="G8" s="12">
        <f ca="1">IFERROR(TabulkaOdZačátkuRoku[[#This Row],[Zbývající Kč]]/TabulkaOdZačátkuRoku[[#This Row],[Rozpočet]],"")</f>
        <v>1</v>
      </c>
    </row>
    <row r="9" spans="2:7" ht="30" customHeight="1" x14ac:dyDescent="0.25">
      <c r="B9" s="13">
        <v>5000</v>
      </c>
      <c r="C9" s="7" t="s">
        <v>9</v>
      </c>
      <c r="D9" s="11">
        <f ca="1">SUMIF(SouhrnMěsíčníchVýdajů[Účetní kód],TabulkaOdZačátkuRoku[[#This Row],[Účetní kód]],SouhrnMěsíčníchVýdajů[Celkem])</f>
        <v>0</v>
      </c>
      <c r="E9" s="11">
        <v>50000</v>
      </c>
      <c r="F9" s="11">
        <f ca="1">IF(TabulkaOdZačátkuRoku[[#This Row],[Rozpočet]]="","",TabulkaOdZačátkuRoku[[#This Row],[Rozpočet]]-TabulkaOdZačátkuRoku[[#This Row],[Skutečnost]])</f>
        <v>50000</v>
      </c>
      <c r="G9" s="12">
        <f ca="1">IFERROR(TabulkaOdZačátkuRoku[[#This Row],[Zbývající Kč]]/TabulkaOdZačátkuRoku[[#This Row],[Rozpočet]],"")</f>
        <v>1</v>
      </c>
    </row>
    <row r="10" spans="2:7" ht="30" customHeight="1" x14ac:dyDescent="0.25">
      <c r="B10" s="13">
        <v>6000</v>
      </c>
      <c r="C10" s="7" t="s">
        <v>10</v>
      </c>
      <c r="D10" s="11">
        <f ca="1">SUMIF(SouhrnMěsíčníchVýdajů[Účetní kód],TabulkaOdZačátkuRoku[[#This Row],[Účetní kód]],SouhrnMěsíčníchVýdajů[Celkem])</f>
        <v>0</v>
      </c>
      <c r="E10" s="11">
        <v>25000</v>
      </c>
      <c r="F10" s="11">
        <f ca="1">IF(TabulkaOdZačátkuRoku[[#This Row],[Rozpočet]]="","",TabulkaOdZačátkuRoku[[#This Row],[Rozpočet]]-TabulkaOdZačátkuRoku[[#This Row],[Skutečnost]])</f>
        <v>25000</v>
      </c>
      <c r="G10" s="12">
        <f ca="1">IFERROR(TabulkaOdZačátkuRoku[[#This Row],[Zbývající Kč]]/TabulkaOdZačátkuRoku[[#This Row],[Rozpočet]],"")</f>
        <v>1</v>
      </c>
    </row>
    <row r="11" spans="2:7" ht="30" customHeight="1" x14ac:dyDescent="0.25">
      <c r="B11" s="13">
        <v>7000</v>
      </c>
      <c r="C11" s="7" t="s">
        <v>11</v>
      </c>
      <c r="D11" s="11">
        <f ca="1">SUMIF(SouhrnMěsíčníchVýdajů[Účetní kód],TabulkaOdZačátkuRoku[[#This Row],[Účetní kód]],SouhrnMěsíčníchVýdajů[Celkem])</f>
        <v>0</v>
      </c>
      <c r="E11" s="11">
        <v>75000</v>
      </c>
      <c r="F11" s="11">
        <f ca="1">IF(TabulkaOdZačátkuRoku[[#This Row],[Rozpočet]]="","",TabulkaOdZačátkuRoku[[#This Row],[Rozpočet]]-TabulkaOdZačátkuRoku[[#This Row],[Skutečnost]])</f>
        <v>75000</v>
      </c>
      <c r="G11" s="12">
        <f ca="1">IFERROR(TabulkaOdZačátkuRoku[[#This Row],[Zbývající Kč]]/TabulkaOdZačátkuRoku[[#This Row],[Rozpočet]],"")</f>
        <v>1</v>
      </c>
    </row>
    <row r="12" spans="2:7" ht="30" customHeight="1" x14ac:dyDescent="0.25">
      <c r="B12" s="13">
        <v>8000</v>
      </c>
      <c r="C12" s="7" t="s">
        <v>12</v>
      </c>
      <c r="D12" s="11">
        <f ca="1">SUMIF(SouhrnMěsíčníchVýdajů[Účetní kód],TabulkaOdZačátkuRoku[[#This Row],[Účetní kód]],SouhrnMěsíčníchVýdajů[Celkem])</f>
        <v>0</v>
      </c>
      <c r="E12" s="11">
        <v>65000</v>
      </c>
      <c r="F12" s="11">
        <f ca="1">IF(TabulkaOdZačátkuRoku[[#This Row],[Rozpočet]]="","",TabulkaOdZačátkuRoku[[#This Row],[Rozpočet]]-TabulkaOdZačátkuRoku[[#This Row],[Skutečnost]])</f>
        <v>65000</v>
      </c>
      <c r="G12" s="12">
        <f ca="1">IFERROR(TabulkaOdZačátkuRoku[[#This Row],[Zbývající Kč]]/TabulkaOdZačátkuRoku[[#This Row],[Rozpočet]],"")</f>
        <v>1</v>
      </c>
    </row>
    <row r="13" spans="2:7" ht="30" customHeight="1" x14ac:dyDescent="0.25">
      <c r="B13" s="13">
        <v>9000</v>
      </c>
      <c r="C13" s="7" t="s">
        <v>13</v>
      </c>
      <c r="D13" s="11">
        <f ca="1">SUMIF(SouhrnMěsíčníchVýdajů[Účetní kód],TabulkaOdZačátkuRoku[[#This Row],[Účetní kód]],SouhrnMěsíčníchVýdajů[Celkem])</f>
        <v>0</v>
      </c>
      <c r="E13" s="11">
        <v>125000</v>
      </c>
      <c r="F13" s="11">
        <f ca="1">IF(TabulkaOdZačátkuRoku[[#This Row],[Rozpočet]]="","",TabulkaOdZačátkuRoku[[#This Row],[Rozpočet]]-TabulkaOdZačátkuRoku[[#This Row],[Skutečnost]])</f>
        <v>125000</v>
      </c>
      <c r="G13" s="12">
        <f ca="1">IFERROR(TabulkaOdZačátkuRoku[[#This Row],[Zbývající Kč]]/TabulkaOdZačátkuRoku[[#This Row],[Rozpočet]],"")</f>
        <v>1</v>
      </c>
    </row>
    <row r="14" spans="2:7" ht="30" customHeight="1" x14ac:dyDescent="0.25">
      <c r="B14" s="13">
        <v>10000</v>
      </c>
      <c r="C14" s="7" t="s">
        <v>14</v>
      </c>
      <c r="D14" s="11">
        <f ca="1">SUMIF(SouhrnMěsíčníchVýdajů[Účetní kód],TabulkaOdZačátkuRoku[[#This Row],[Účetní kód]],SouhrnMěsíčníchVýdajů[Celkem])</f>
        <v>0</v>
      </c>
      <c r="E14" s="11">
        <v>100000</v>
      </c>
      <c r="F14" s="11">
        <f ca="1">IF(TabulkaOdZačátkuRoku[[#This Row],[Rozpočet]]="","",TabulkaOdZačátkuRoku[[#This Row],[Rozpočet]]-TabulkaOdZačátkuRoku[[#This Row],[Skutečnost]])</f>
        <v>100000</v>
      </c>
      <c r="G14" s="12">
        <f ca="1">IFERROR(TabulkaOdZačátkuRoku[[#This Row],[Zbývající Kč]]/TabulkaOdZačátkuRoku[[#This Row],[Rozpočet]],"")</f>
        <v>1</v>
      </c>
    </row>
    <row r="15" spans="2:7" ht="30" customHeight="1" x14ac:dyDescent="0.25">
      <c r="B15" s="13">
        <v>11000</v>
      </c>
      <c r="C15" s="7" t="s">
        <v>15</v>
      </c>
      <c r="D15" s="11">
        <f ca="1">SUMIF(SouhrnMěsíčníchVýdajů[Účetní kód],TabulkaOdZačátkuRoku[[#This Row],[Účetní kód]],SouhrnMěsíčníchVýdajů[Celkem])</f>
        <v>0</v>
      </c>
      <c r="E15" s="11">
        <v>250000</v>
      </c>
      <c r="F15" s="11">
        <f ca="1">IF(TabulkaOdZačátkuRoku[[#This Row],[Rozpočet]]="","",TabulkaOdZačátkuRoku[[#This Row],[Rozpočet]]-TabulkaOdZačátkuRoku[[#This Row],[Skutečnost]])</f>
        <v>250000</v>
      </c>
      <c r="G15" s="12">
        <f ca="1">IFERROR(TabulkaOdZačátkuRoku[[#This Row],[Zbývající Kč]]/TabulkaOdZačátkuRoku[[#This Row],[Rozpočet]],"")</f>
        <v>1</v>
      </c>
    </row>
    <row r="16" spans="2:7" ht="30" customHeight="1" x14ac:dyDescent="0.25">
      <c r="B16" s="13">
        <v>12000</v>
      </c>
      <c r="C16" s="7" t="s">
        <v>16</v>
      </c>
      <c r="D16" s="11">
        <f ca="1">SUMIF(SouhrnMěsíčníchVýdajů[Účetní kód],TabulkaOdZačátkuRoku[[#This Row],[Účetní kód]],SouhrnMěsíčníchVýdajů[Celkem])</f>
        <v>0</v>
      </c>
      <c r="E16" s="11">
        <v>50000</v>
      </c>
      <c r="F16" s="11">
        <f ca="1">IF(TabulkaOdZačátkuRoku[[#This Row],[Rozpočet]]="","",TabulkaOdZačátkuRoku[[#This Row],[Rozpočet]]-TabulkaOdZačátkuRoku[[#This Row],[Skutečnost]])</f>
        <v>50000</v>
      </c>
      <c r="G16" s="12">
        <f ca="1">IFERROR(TabulkaOdZačátkuRoku[[#This Row],[Zbývající Kč]]/TabulkaOdZačátkuRoku[[#This Row],[Rozpočet]],"")</f>
        <v>1</v>
      </c>
    </row>
    <row r="17" spans="2:7" ht="30" customHeight="1" x14ac:dyDescent="0.25">
      <c r="B17" s="7" t="s">
        <v>3</v>
      </c>
      <c r="C17" s="7"/>
      <c r="D17" s="19">
        <f ca="1">SUBTOTAL(109,TabulkaOdZačátkuRoku[Skutečnost])</f>
        <v>0</v>
      </c>
      <c r="E17" s="19">
        <f>SUBTOTAL(109,TabulkaOdZačátkuRoku[Rozpočet])</f>
        <v>1140000</v>
      </c>
      <c r="F17" s="19">
        <f ca="1">SUBTOTAL(109,TabulkaOdZačátkuRoku[Zbývající Kč])</f>
        <v>1140000</v>
      </c>
      <c r="G17" s="9">
        <f ca="1">TabulkaOdZačátkuRoku[[#Totals],[Zbývající Kč]]/TabulkaOdZačátkuRoku[[#Totals],[Rozpočet]]</f>
        <v>1</v>
      </c>
    </row>
  </sheetData>
  <mergeCells count="1">
    <mergeCell ref="B2:E2"/>
  </mergeCells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V tomto sešitu si můžete vytvořit hlavní účetní knihu s porovnáním rozpočtů. Na tomto listu zadejte podrobnosti do tabulky Od začátku roku. Navigační odkaz je v buňce B1." sqref="A1" xr:uid="{00000000-0002-0000-0000-000000000000}"/>
    <dataValidation allowBlank="1" showInputMessage="1" showErrorMessage="1" prompt="V této buňce je název tohoto listu. Do buňky G2 zadejte rok." sqref="B2:E2" xr:uid="{00000000-0002-0000-0000-000001000000}"/>
    <dataValidation allowBlank="1" showInputMessage="1" showErrorMessage="1" prompt="Do buňky napravo zadejte rok." sqref="F2" xr:uid="{00000000-0002-0000-0000-000002000000}"/>
    <dataValidation allowBlank="1" showInputMessage="1" showErrorMessage="1" prompt="Do této buňky zadejte rok." sqref="G2" xr:uid="{00000000-0002-0000-0000-000003000000}"/>
    <dataValidation allowBlank="1" showInputMessage="1" showErrorMessage="1" prompt="Do sloupce pod tímto záhlavím zadejte účetní kód." sqref="B4" xr:uid="{00000000-0002-0000-0000-000004000000}"/>
    <dataValidation allowBlank="1" showInputMessage="1" showErrorMessage="1" prompt="Do sloupce pod tímto záhlavím zadejte název účtu." sqref="C4" xr:uid="{00000000-0002-0000-0000-000005000000}"/>
    <dataValidation allowBlank="1" showInputMessage="1" showErrorMessage="1" prompt="Ve sloupci pod tímto záhlavím se automaticky počítá skutečná částka." sqref="D4" xr:uid="{00000000-0002-0000-0000-000006000000}"/>
    <dataValidation allowBlank="1" showInputMessage="1" showErrorMessage="1" prompt="Do sloupce pod tímto záhlavím zadejte částku rozpočtu." sqref="E4" xr:uid="{00000000-0002-0000-0000-000007000000}"/>
    <dataValidation allowBlank="1" showInputMessage="1" showErrorMessage="1" prompt="Ve sloupci pod tímto záhlavím se automaticky aktualizuje datový pruh pro zbývající částku." sqref="F4" xr:uid="{00000000-0002-0000-0000-000008000000}"/>
    <dataValidation allowBlank="1" showInputMessage="1" showErrorMessage="1" prompt="Ve sloupci pod tímto záhlavím se automaticky počítá zbývající procento." sqref="G4" xr:uid="{00000000-0002-0000-0000-000009000000}"/>
    <dataValidation allowBlank="1" showInputMessage="1" showErrorMessage="1" prompt="V této buňce je navigační odkaz. Výběrem přejdete na list SOUHRN MĚSÍČNÍCH VÝDAJŮ." sqref="B1" xr:uid="{00000000-0002-0000-0000-00000A000000}"/>
  </dataValidations>
  <hyperlinks>
    <hyperlink ref="B1" location="'SOUHRN MĚSÍČNÍCH VÝDAJŮ'!A1" tooltip="Výběrem přejdete na list SOUHRN MĚSÍČNÍCH VÝDAJŮ." display="MONTHLY EXPENSES SUMMARY" xr:uid="{00000000-0004-0000-0000-000000000000}"/>
  </hyperlinks>
  <printOptions horizontalCentered="1"/>
  <pageMargins left="0.4" right="0.4" top="0.4" bottom="0.6" header="0.3" footer="0.3"/>
  <pageSetup paperSize="9" scale="90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25"/>
  <cols>
    <col min="1" max="1" width="2.7109375" customWidth="1"/>
    <col min="2" max="2" width="16" customWidth="1"/>
    <col min="3" max="3" width="15.85546875" customWidth="1"/>
    <col min="4" max="16" width="12.7109375" customWidth="1"/>
  </cols>
  <sheetData>
    <row r="1" spans="2:17" ht="15" customHeight="1" x14ac:dyDescent="0.25">
      <c r="B1" s="5" t="s">
        <v>21</v>
      </c>
      <c r="C1" s="5" t="s">
        <v>23</v>
      </c>
    </row>
    <row r="2" spans="2:17" ht="24.75" customHeight="1" thickBot="1" x14ac:dyDescent="0.4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ht="36.950000000000003" customHeight="1" thickTop="1" x14ac:dyDescent="0.25">
      <c r="B3" s="6" t="s">
        <v>22</v>
      </c>
      <c r="D3" s="1">
        <f ca="1">DATEVALUE("1-leden"&amp;_ROK)</f>
        <v>43466</v>
      </c>
      <c r="E3" s="1">
        <f ca="1">DATEVALUE("1-únor"&amp;_ROK)</f>
        <v>43497</v>
      </c>
      <c r="F3" s="1">
        <f ca="1">DATEVALUE("1-březen"&amp;_ROK)</f>
        <v>43525</v>
      </c>
      <c r="G3" s="1">
        <f ca="1">DATEVALUE("1-duben"&amp;_ROK)</f>
        <v>43556</v>
      </c>
      <c r="H3" s="1">
        <f ca="1">DATEVALUE("1-květen"&amp;_ROK)</f>
        <v>43586</v>
      </c>
      <c r="I3" s="1">
        <f ca="1">DATEVALUE("1-červen"&amp;_ROK)</f>
        <v>43617</v>
      </c>
      <c r="J3" s="1">
        <f ca="1">DATEVALUE("1-červenec"&amp;_ROK)</f>
        <v>43647</v>
      </c>
      <c r="K3" s="1">
        <f ca="1">DATEVALUE("1-srpen"&amp;_ROK)</f>
        <v>43678</v>
      </c>
      <c r="L3" s="1">
        <f ca="1">DATEVALUE("1-září"&amp;_ROK)</f>
        <v>43709</v>
      </c>
      <c r="M3" s="1">
        <f ca="1">DATEVALUE("1-říjen"&amp;_ROK)</f>
        <v>43739</v>
      </c>
      <c r="N3" s="1">
        <f ca="1">DATEVALUE("1-listopad"&amp;_ROK)</f>
        <v>43770</v>
      </c>
      <c r="O3" s="1">
        <f ca="1">DATEVALUE("1-prosinec"&amp;_ROK)</f>
        <v>43800</v>
      </c>
    </row>
    <row r="4" spans="2:17" ht="37.5" customHeight="1" x14ac:dyDescent="0.25">
      <c r="B4" s="16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30" customHeight="1" x14ac:dyDescent="0.25">
      <c r="B5" s="7" t="s">
        <v>2</v>
      </c>
      <c r="C5" s="7" t="s">
        <v>4</v>
      </c>
      <c r="D5" s="20" t="s">
        <v>24</v>
      </c>
      <c r="E5" s="20" t="s">
        <v>25</v>
      </c>
      <c r="F5" s="20" t="s">
        <v>26</v>
      </c>
      <c r="G5" s="20" t="s">
        <v>27</v>
      </c>
      <c r="H5" s="20" t="s">
        <v>28</v>
      </c>
      <c r="I5" s="20" t="s">
        <v>29</v>
      </c>
      <c r="J5" s="20" t="s">
        <v>30</v>
      </c>
      <c r="K5" s="20" t="s">
        <v>31</v>
      </c>
      <c r="L5" s="20" t="s">
        <v>32</v>
      </c>
      <c r="M5" s="20" t="s">
        <v>33</v>
      </c>
      <c r="N5" s="20" t="s">
        <v>34</v>
      </c>
      <c r="O5" s="20" t="s">
        <v>35</v>
      </c>
      <c r="P5" s="20" t="s">
        <v>3</v>
      </c>
      <c r="Q5" s="7" t="s">
        <v>36</v>
      </c>
    </row>
    <row r="6" spans="2:17" ht="30" customHeight="1" x14ac:dyDescent="0.25">
      <c r="B6" s="13">
        <v>1000</v>
      </c>
      <c r="C6" s="7" t="s">
        <v>5</v>
      </c>
      <c r="D6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6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6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6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6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6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6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6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6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6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6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6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6" s="11">
        <f ca="1">SUM(SouhrnMěsíčníchVýdajů[[#This Row],[Leden]:[Prosinec]])</f>
        <v>0</v>
      </c>
      <c r="Q6" s="19"/>
    </row>
    <row r="7" spans="2:17" ht="30" customHeight="1" x14ac:dyDescent="0.25">
      <c r="B7" s="13">
        <v>2000</v>
      </c>
      <c r="C7" s="7" t="s">
        <v>6</v>
      </c>
      <c r="D7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7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7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7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7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7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7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7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7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7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7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7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7" s="11">
        <f ca="1">SUM(SouhrnMěsíčníchVýdajů[[#This Row],[Leden]:[Prosinec]])</f>
        <v>0</v>
      </c>
      <c r="Q7" s="19"/>
    </row>
    <row r="8" spans="2:17" ht="30" customHeight="1" x14ac:dyDescent="0.25">
      <c r="B8" s="13">
        <v>3000</v>
      </c>
      <c r="C8" s="7" t="s">
        <v>7</v>
      </c>
      <c r="D8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8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8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8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8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8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8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8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8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8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8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8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8" s="11">
        <f ca="1">SUM(SouhrnMěsíčníchVýdajů[[#This Row],[Leden]:[Prosinec]])</f>
        <v>0</v>
      </c>
      <c r="Q8" s="19"/>
    </row>
    <row r="9" spans="2:17" ht="30" customHeight="1" x14ac:dyDescent="0.25">
      <c r="B9" s="13">
        <v>4000</v>
      </c>
      <c r="C9" s="7" t="s">
        <v>8</v>
      </c>
      <c r="D9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9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9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9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9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9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9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9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9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9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9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9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9" s="11">
        <f ca="1">SUM(SouhrnMěsíčníchVýdajů[[#This Row],[Leden]:[Prosinec]])</f>
        <v>0</v>
      </c>
      <c r="Q9" s="19"/>
    </row>
    <row r="10" spans="2:17" ht="30" customHeight="1" x14ac:dyDescent="0.25">
      <c r="B10" s="13">
        <v>5000</v>
      </c>
      <c r="C10" s="7" t="s">
        <v>9</v>
      </c>
      <c r="D10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10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10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10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10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10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10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10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10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10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10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10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10" s="11">
        <f ca="1">SUM(SouhrnMěsíčníchVýdajů[[#This Row],[Leden]:[Prosinec]])</f>
        <v>0</v>
      </c>
      <c r="Q10" s="19"/>
    </row>
    <row r="11" spans="2:17" ht="30" customHeight="1" x14ac:dyDescent="0.25">
      <c r="B11" s="13">
        <v>6000</v>
      </c>
      <c r="C11" s="7" t="s">
        <v>10</v>
      </c>
      <c r="D11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11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11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11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11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11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11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11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11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11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11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11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11" s="11">
        <f ca="1">SUM(SouhrnMěsíčníchVýdajů[[#This Row],[Leden]:[Prosinec]])</f>
        <v>0</v>
      </c>
      <c r="Q11" s="19"/>
    </row>
    <row r="12" spans="2:17" ht="30" customHeight="1" x14ac:dyDescent="0.25">
      <c r="B12" s="13">
        <v>7000</v>
      </c>
      <c r="C12" s="7" t="s">
        <v>11</v>
      </c>
      <c r="D12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12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12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12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12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12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12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12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12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12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12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12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12" s="11">
        <f ca="1">SUM(SouhrnMěsíčníchVýdajů[[#This Row],[Leden]:[Prosinec]])</f>
        <v>0</v>
      </c>
      <c r="Q12" s="19"/>
    </row>
    <row r="13" spans="2:17" ht="30" customHeight="1" x14ac:dyDescent="0.25">
      <c r="B13" s="13">
        <v>8000</v>
      </c>
      <c r="C13" s="7" t="s">
        <v>12</v>
      </c>
      <c r="D13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13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13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13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13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13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13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13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13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13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13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13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13" s="11">
        <f ca="1">SUM(SouhrnMěsíčníchVýdajů[[#This Row],[Leden]:[Prosinec]])</f>
        <v>0</v>
      </c>
      <c r="Q13" s="19"/>
    </row>
    <row r="14" spans="2:17" ht="30" customHeight="1" x14ac:dyDescent="0.25">
      <c r="B14" s="13">
        <v>9000</v>
      </c>
      <c r="C14" s="7" t="s">
        <v>13</v>
      </c>
      <c r="D14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14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14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14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14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14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14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14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14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14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14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14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14" s="11">
        <f ca="1">SUM(SouhrnMěsíčníchVýdajů[[#This Row],[Leden]:[Prosinec]])</f>
        <v>0</v>
      </c>
      <c r="Q14" s="19"/>
    </row>
    <row r="15" spans="2:17" ht="30" customHeight="1" x14ac:dyDescent="0.25">
      <c r="B15" s="13">
        <v>10000</v>
      </c>
      <c r="C15" s="7" t="s">
        <v>14</v>
      </c>
      <c r="D15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15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15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15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15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15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15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15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15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15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15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15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15" s="11">
        <f ca="1">SUM(SouhrnMěsíčníchVýdajů[[#This Row],[Leden]:[Prosinec]])</f>
        <v>0</v>
      </c>
      <c r="Q15" s="19"/>
    </row>
    <row r="16" spans="2:17" ht="30" customHeight="1" x14ac:dyDescent="0.25">
      <c r="B16" s="13">
        <v>11000</v>
      </c>
      <c r="C16" s="7" t="s">
        <v>15</v>
      </c>
      <c r="D16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16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16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16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16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16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16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16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16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16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16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16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16" s="11">
        <f ca="1">SUM(SouhrnMěsíčníchVýdajů[[#This Row],[Leden]:[Prosinec]])</f>
        <v>0</v>
      </c>
      <c r="Q16" s="19"/>
    </row>
    <row r="17" spans="2:17" ht="30" customHeight="1" x14ac:dyDescent="0.25">
      <c r="B17" s="13">
        <v>12000</v>
      </c>
      <c r="C17" s="7" t="s">
        <v>16</v>
      </c>
      <c r="D17" s="11">
        <f ca="1">SUMIFS(PodrobnýRozpisVýdajů[Zaplacená částka],PodrobnýRozpisVýdajů[Účetní kód],SouhrnMěsíčníchVýdajů[[#This Row],[Účetní kód]],PodrobnýRozpisVýdajů[Datum fakturace],"&gt;="&amp;D$3,PodrobnýRozpisVýdajů[Datum fakturace],"&lt;="&amp;D$4)+SUMIFS(Jiné[Zaplacená částka],Jiné[Účetní kód],SouhrnMěsíčníchVýdajů[[#This Row],[Účetní kód]],Jiné[Datum vyžádání částky],"&gt;="&amp;DATEVALUE("1."&amp;SouhrnMěsíčníchVýdajů[[#Headers],[Leden]]&amp;_xlfn.SINGLE(_ROK)),Jiné[Datum vyžádání částky],"&lt;="&amp;D$4)</f>
        <v>0</v>
      </c>
      <c r="E17" s="11">
        <f ca="1">SUMIFS(PodrobnýRozpisVýdajů[Zaplacená částka],PodrobnýRozpisVýdajů[Účetní kód],SouhrnMěsíčníchVýdajů[[#This Row],[Účetní kód]],PodrobnýRozpisVýdajů[Datum fakturace],"&gt;="&amp;E$3,PodrobnýRozpisVýdajů[Datum fakturace],"&lt;="&amp;E$4)+SUMIFS(Jiné[Zaplacená částka],Jiné[Účetní kód],SouhrnMěsíčníchVýdajů[[#This Row],[Účetní kód]],Jiné[Datum vyžádání částky],"&gt;="&amp;DATEVALUE("1."&amp;SouhrnMěsíčníchVýdajů[[#Headers],[Únor]]&amp;_xlfn.SINGLE(_ROK)),Jiné[Datum vyžádání částky],"&lt;="&amp;E$4)</f>
        <v>0</v>
      </c>
      <c r="F17" s="11">
        <f ca="1">SUMIFS(PodrobnýRozpisVýdajů[Zaplacená částka],PodrobnýRozpisVýdajů[Účetní kód],SouhrnMěsíčníchVýdajů[[#This Row],[Účetní kód]],PodrobnýRozpisVýdajů[Datum fakturace],"&gt;="&amp;F$3,PodrobnýRozpisVýdajů[Datum fakturace],"&lt;="&amp;F$4)+SUMIFS(Jiné[Zaplacená částka],Jiné[Účetní kód],SouhrnMěsíčníchVýdajů[[#This Row],[Účetní kód]],Jiné[Datum vyžádání částky],"&gt;="&amp;DATEVALUE("1."&amp;SouhrnMěsíčníchVýdajů[[#Headers],[Březen]]&amp;_xlfn.SINGLE(_ROK)),Jiné[Datum vyžádání částky],"&lt;="&amp;F$4)</f>
        <v>0</v>
      </c>
      <c r="G17" s="11">
        <f ca="1">SUMIFS(PodrobnýRozpisVýdajů[Zaplacená částka],PodrobnýRozpisVýdajů[Účetní kód],SouhrnMěsíčníchVýdajů[[#This Row],[Účetní kód]],PodrobnýRozpisVýdajů[Datum fakturace],"&gt;="&amp;G$3,PodrobnýRozpisVýdajů[Datum fakturace],"&lt;="&amp;G$4)+SUMIFS(Jiné[Zaplacená částka],Jiné[Účetní kód],SouhrnMěsíčníchVýdajů[[#This Row],[Účetní kód]],Jiné[Datum vyžádání částky],"&gt;="&amp;DATEVALUE("1."&amp;SouhrnMěsíčníchVýdajů[[#Headers],[Duben]]&amp;_xlfn.SINGLE(_ROK)),Jiné[Datum vyžádání částky],"&lt;="&amp;G$4)</f>
        <v>0</v>
      </c>
      <c r="H17" s="11">
        <f ca="1">SUMIFS(PodrobnýRozpisVýdajů[Zaplacená částka],PodrobnýRozpisVýdajů[Účetní kód],SouhrnMěsíčníchVýdajů[[#This Row],[Účetní kód]],PodrobnýRozpisVýdajů[Datum fakturace],"&gt;="&amp;H$3,PodrobnýRozpisVýdajů[Datum fakturace],"&lt;="&amp;H$4)+SUMIFS(Jiné[Zaplacená částka],Jiné[Účetní kód],SouhrnMěsíčníchVýdajů[[#This Row],[Účetní kód]],Jiné[Datum vyžádání částky],"&gt;="&amp;DATEVALUE("1."&amp;SouhrnMěsíčníchVýdajů[[#Headers],[Květen]]&amp;_xlfn.SINGLE(_ROK)),Jiné[Datum vyžádání částky],"&lt;="&amp;H$4)</f>
        <v>0</v>
      </c>
      <c r="I17" s="11">
        <f ca="1">SUMIFS(PodrobnýRozpisVýdajů[Zaplacená částka],PodrobnýRozpisVýdajů[Účetní kód],SouhrnMěsíčníchVýdajů[[#This Row],[Účetní kód]],PodrobnýRozpisVýdajů[Datum fakturace],"&gt;="&amp;I$3,PodrobnýRozpisVýdajů[Datum fakturace],"&lt;="&amp;I$4)+SUMIFS(Jiné[Zaplacená částka],Jiné[Účetní kód],SouhrnMěsíčníchVýdajů[[#This Row],[Účetní kód]],Jiné[Datum vyžádání částky],"&gt;="&amp;DATEVALUE("1."&amp;SouhrnMěsíčníchVýdajů[[#Headers],[Červen]]&amp;_xlfn.SINGLE(_ROK)),Jiné[Datum vyžádání částky],"&lt;="&amp;I$4)</f>
        <v>0</v>
      </c>
      <c r="J17" s="11">
        <f ca="1">SUMIFS(PodrobnýRozpisVýdajů[Zaplacená částka],PodrobnýRozpisVýdajů[Účetní kód],SouhrnMěsíčníchVýdajů[[#This Row],[Účetní kód]],PodrobnýRozpisVýdajů[Datum fakturace],"&gt;="&amp;J$3,PodrobnýRozpisVýdajů[Datum fakturace],"&lt;="&amp;J$4)+SUMIFS(Jiné[Zaplacená částka],Jiné[Účetní kód],SouhrnMěsíčníchVýdajů[[#This Row],[Účetní kód]],Jiné[Datum vyžádání částky],"&gt;="&amp;DATEVALUE("1."&amp;SouhrnMěsíčníchVýdajů[[#Headers],[Červenec]]&amp;_xlfn.SINGLE(_ROK)),Jiné[Datum vyžádání částky],"&lt;="&amp;J$4)</f>
        <v>0</v>
      </c>
      <c r="K17" s="11">
        <f ca="1">SUMIFS(PodrobnýRozpisVýdajů[Zaplacená částka],PodrobnýRozpisVýdajů[Účetní kód],SouhrnMěsíčníchVýdajů[[#This Row],[Účetní kód]],PodrobnýRozpisVýdajů[Datum fakturace],"&gt;="&amp;K$3,PodrobnýRozpisVýdajů[Datum fakturace],"&lt;="&amp;K$4)+SUMIFS(Jiné[Zaplacená částka],Jiné[Účetní kód],SouhrnMěsíčníchVýdajů[[#This Row],[Účetní kód]],Jiné[Datum vyžádání částky],"&gt;="&amp;DATEVALUE("1."&amp;SouhrnMěsíčníchVýdajů[[#Headers],[Srpen]]&amp;_xlfn.SINGLE(_ROK)),Jiné[Datum vyžádání částky],"&lt;="&amp;K$4)</f>
        <v>0</v>
      </c>
      <c r="L17" s="11">
        <f ca="1">SUMIFS(PodrobnýRozpisVýdajů[Zaplacená částka],PodrobnýRozpisVýdajů[Účetní kód],SouhrnMěsíčníchVýdajů[[#This Row],[Účetní kód]],PodrobnýRozpisVýdajů[Datum fakturace],"&gt;="&amp;L$3,PodrobnýRozpisVýdajů[Datum fakturace],"&lt;="&amp;L$4)+SUMIFS(Jiné[Zaplacená částka],Jiné[Účetní kód],SouhrnMěsíčníchVýdajů[[#This Row],[Účetní kód]],Jiné[Datum vyžádání částky],"&gt;="&amp;DATEVALUE("1."&amp;SouhrnMěsíčníchVýdajů[[#Headers],[Září]]&amp;_xlfn.SINGLE(_ROK)),Jiné[Datum vyžádání částky],"&lt;="&amp;L$4)</f>
        <v>0</v>
      </c>
      <c r="M17" s="11">
        <f ca="1">SUMIFS(PodrobnýRozpisVýdajů[Zaplacená částka],PodrobnýRozpisVýdajů[Účetní kód],SouhrnMěsíčníchVýdajů[[#This Row],[Účetní kód]],PodrobnýRozpisVýdajů[Datum fakturace],"&gt;="&amp;M$3,PodrobnýRozpisVýdajů[Datum fakturace],"&lt;="&amp;M$4)+SUMIFS(Jiné[Zaplacená částka],Jiné[Účetní kód],SouhrnMěsíčníchVýdajů[[#This Row],[Účetní kód]],Jiné[Datum vyžádání částky],"&gt;="&amp;DATEVALUE("1."&amp;SouhrnMěsíčníchVýdajů[[#Headers],[Říjen]]&amp;_xlfn.SINGLE(_ROK)),Jiné[Datum vyžádání částky],"&lt;="&amp;M$4)</f>
        <v>0</v>
      </c>
      <c r="N17" s="11">
        <f ca="1">SUMIFS(PodrobnýRozpisVýdajů[Zaplacená částka],PodrobnýRozpisVýdajů[Účetní kód],SouhrnMěsíčníchVýdajů[[#This Row],[Účetní kód]],PodrobnýRozpisVýdajů[Datum fakturace],"&gt;="&amp;N$3,PodrobnýRozpisVýdajů[Datum fakturace],"&lt;="&amp;N$4)+SUMIFS(Jiné[Zaplacená částka],Jiné[Účetní kód],SouhrnMěsíčníchVýdajů[[#This Row],[Účetní kód]],Jiné[Datum vyžádání částky],"&gt;="&amp;DATEVALUE("1."&amp;SouhrnMěsíčníchVýdajů[[#Headers],[Listopad]]&amp;_xlfn.SINGLE(_ROK)),Jiné[Datum vyžádání částky],"&lt;="&amp;N$4)</f>
        <v>0</v>
      </c>
      <c r="O17" s="11">
        <f ca="1">SUMIFS(PodrobnýRozpisVýdajů[Zaplacená částka],PodrobnýRozpisVýdajů[Účetní kód],SouhrnMěsíčníchVýdajů[[#This Row],[Účetní kód]],PodrobnýRozpisVýdajů[Datum fakturace],"&gt;="&amp;O$3,PodrobnýRozpisVýdajů[Datum fakturace],"&lt;="&amp;O$4)+SUMIFS(Jiné[Zaplacená částka],Jiné[Účetní kód],SouhrnMěsíčníchVýdajů[[#This Row],[Účetní kód]],Jiné[Datum vyžádání částky],"&gt;="&amp;DATEVALUE("1."&amp;SouhrnMěsíčníchVýdajů[[#Headers],[Prosinec]]&amp;_xlfn.SINGLE(_ROK)),Jiné[Datum vyžádání částky],"&lt;="&amp;O$4)</f>
        <v>0</v>
      </c>
      <c r="P17" s="11">
        <f ca="1">SUM(SouhrnMěsíčníchVýdajů[[#This Row],[Leden]:[Prosinec]])</f>
        <v>0</v>
      </c>
      <c r="Q17" s="19"/>
    </row>
    <row r="18" spans="2:17" ht="30" customHeight="1" x14ac:dyDescent="0.25">
      <c r="B18" s="8" t="s">
        <v>3</v>
      </c>
      <c r="C18" s="7"/>
      <c r="D18" s="19">
        <f ca="1">SUBTOTAL(109,SouhrnMěsíčníchVýdajů[Leden])</f>
        <v>0</v>
      </c>
      <c r="E18" s="19">
        <f ca="1">SUBTOTAL(109,SouhrnMěsíčníchVýdajů[Únor])</f>
        <v>0</v>
      </c>
      <c r="F18" s="19">
        <f ca="1">SUBTOTAL(109,SouhrnMěsíčníchVýdajů[Březen])</f>
        <v>0</v>
      </c>
      <c r="G18" s="19">
        <f ca="1">SUBTOTAL(109,SouhrnMěsíčníchVýdajů[Duben])</f>
        <v>0</v>
      </c>
      <c r="H18" s="19">
        <f ca="1">SUBTOTAL(109,SouhrnMěsíčníchVýdajů[Květen])</f>
        <v>0</v>
      </c>
      <c r="I18" s="19">
        <f ca="1">SUBTOTAL(109,SouhrnMěsíčníchVýdajů[Červen])</f>
        <v>0</v>
      </c>
      <c r="J18" s="19">
        <f ca="1">SUBTOTAL(109,SouhrnMěsíčníchVýdajů[Červenec])</f>
        <v>0</v>
      </c>
      <c r="K18" s="19">
        <f ca="1">SUBTOTAL(109,SouhrnMěsíčníchVýdajů[Srpen])</f>
        <v>0</v>
      </c>
      <c r="L18" s="19">
        <f ca="1">SUBTOTAL(109,SouhrnMěsíčníchVýdajů[Září])</f>
        <v>0</v>
      </c>
      <c r="M18" s="19">
        <f ca="1">SUBTOTAL(109,SouhrnMěsíčníchVýdajů[Říjen])</f>
        <v>0</v>
      </c>
      <c r="N18" s="19">
        <f ca="1">SUBTOTAL(109,SouhrnMěsíčníchVýdajů[Listopad])</f>
        <v>0</v>
      </c>
      <c r="O18" s="19">
        <f ca="1">SUBTOTAL(109,SouhrnMěsíčníchVýdajů[Prosinec])</f>
        <v>0</v>
      </c>
      <c r="P18" s="19">
        <f ca="1">SUBTOTAL(109,SouhrnMěsíčníchVýdajů[Celkem])</f>
        <v>0</v>
      </c>
      <c r="Q18" s="7"/>
    </row>
  </sheetData>
  <mergeCells count="1">
    <mergeCell ref="B2:Q2"/>
  </mergeCells>
  <dataValidations count="9">
    <dataValidation allowBlank="1" showInputMessage="1" showErrorMessage="1" prompt="Na tomto listu si můžete vytvořit souhrn měsíčních výdajů. Zadejte podrobnosti do tabulky měsíčních výdajů. Pomocí navigačních odkazů v buňkách B1 a C1 můžete přejít na předchozí nebo následující list." sqref="A1" xr:uid="{00000000-0002-0000-0100-000000000000}"/>
    <dataValidation allowBlank="1" showInputMessage="1" showErrorMessage="1" prompt="Do sloupce pod tímto záhlavím zadejte účetní kód." sqref="B5" xr:uid="{00000000-0002-0000-0100-000001000000}"/>
    <dataValidation allowBlank="1" showInputMessage="1" showErrorMessage="1" prompt="Do sloupce pod tímto záhlavím zadejte název účtu." sqref="C5" xr:uid="{00000000-0002-0000-0100-000002000000}"/>
    <dataValidation allowBlank="1" showInputMessage="1" showErrorMessage="1" prompt="Ve sloupci pod tímto záhlavím se automaticky počítá skutečná částka pro tento měsíc." sqref="D5:O5" xr:uid="{00000000-0002-0000-0100-000003000000}"/>
    <dataValidation allowBlank="1" showInputMessage="1" showErrorMessage="1" prompt="Ve sloupci pod tímto záhlavím se automaticky počítají celkové částky." sqref="P5" xr:uid="{00000000-0002-0000-0100-000004000000}"/>
    <dataValidation allowBlank="1" showInputMessage="1" showErrorMessage="1" prompt="V tomto sloupci se zobrazí minigraf vizualizace trendu jednoho výdaje za 12 měsíců. " sqref="Q5" xr:uid="{00000000-0002-0000-0100-000005000000}"/>
    <dataValidation allowBlank="1" showInputMessage="1" showErrorMessage="1" prompt="V této buňce je navigační odkaz. Výběrem přejdete na list SOUHRN ROZPOČTU OD ZAČÁTKU ROKU." sqref="B1" xr:uid="{00000000-0002-0000-0100-000006000000}"/>
    <dataValidation allowBlank="1" showInputMessage="1" showErrorMessage="1" prompt="V této buňce je navigační odkaz. Výběrem přejdete na list PODROBNÝ ROZPIS VÝDAJŮ." sqref="C1" xr:uid="{00000000-0002-0000-0100-000007000000}"/>
    <dataValidation allowBlank="1" showInputMessage="1" showErrorMessage="1" prompt="V této buňce je název tohoto listu. Průřez pro filtrování tabulky podle názvu účtu je v buňce B3. Neodstraňujte vzorce v buňkách D3 až Q4." sqref="B2:Q2" xr:uid="{00000000-0002-0000-0100-000008000000}"/>
  </dataValidations>
  <hyperlinks>
    <hyperlink ref="B1" location="'SOUHRN ROZPOČTU OD ZAČÁTKU ROKU'!A1" tooltip="Výběrem přejdete na list SOUHRN ROZPOČTU OD ZAČÁTKU ROKU." display="YTD BUDGET SUMMARY" xr:uid="{00000000-0004-0000-0100-000000000000}"/>
    <hyperlink ref="C1" location="'PODROBNÝ ROZPIS VÝDAJŮ'!A1" tooltip="Výběrem odkazu přejdete na list PODROBNÝ ROZPIS VÝDAJŮ." display="ITEMIZED EXPENSES" xr:uid="{00000000-0004-0000-0100-000001000000}"/>
  </hyperlinks>
  <printOptions horizontalCentered="1"/>
  <pageMargins left="0.4" right="0.4" top="0.4" bottom="0.6" header="0.3" footer="0.3"/>
  <pageSetup paperSize="9" scale="4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'SOUHRN MĚSÍČNÍCH VÝDAJŮ'!D6:O6</xm:f>
              <xm:sqref>Q6</xm:sqref>
            </x14:sparkline>
            <x14:sparkline>
              <xm:f>'SOUHRN MĚSÍČNÍCH VÝDAJŮ'!D7:O7</xm:f>
              <xm:sqref>Q7</xm:sqref>
            </x14:sparkline>
            <x14:sparkline>
              <xm:f>'SOUHRN MĚSÍČNÍCH VÝDAJŮ'!D8:O8</xm:f>
              <xm:sqref>Q8</xm:sqref>
            </x14:sparkline>
            <x14:sparkline>
              <xm:f>'SOUHRN MĚSÍČNÍCH VÝDAJŮ'!D9:O9</xm:f>
              <xm:sqref>Q9</xm:sqref>
            </x14:sparkline>
            <x14:sparkline>
              <xm:f>'SOUHRN MĚSÍČNÍCH VÝDAJŮ'!D10:O10</xm:f>
              <xm:sqref>Q10</xm:sqref>
            </x14:sparkline>
            <x14:sparkline>
              <xm:f>'SOUHRN MĚSÍČNÍCH VÝDAJŮ'!D11:O11</xm:f>
              <xm:sqref>Q11</xm:sqref>
            </x14:sparkline>
            <x14:sparkline>
              <xm:f>'SOUHRN MĚSÍČNÍCH VÝDAJŮ'!D12:O12</xm:f>
              <xm:sqref>Q12</xm:sqref>
            </x14:sparkline>
            <x14:sparkline>
              <xm:f>'SOUHRN MĚSÍČNÍCH VÝDAJŮ'!D13:O13</xm:f>
              <xm:sqref>Q13</xm:sqref>
            </x14:sparkline>
            <x14:sparkline>
              <xm:f>'SOUHRN MĚSÍČNÍCH VÝDAJŮ'!D14:O14</xm:f>
              <xm:sqref>Q14</xm:sqref>
            </x14:sparkline>
            <x14:sparkline>
              <xm:f>'SOUHRN MĚSÍČNÍCH VÝDAJŮ'!D15:O15</xm:f>
              <xm:sqref>Q15</xm:sqref>
            </x14:sparkline>
            <x14:sparkline>
              <xm:f>'SOUHRN MĚSÍČNÍCH VÝDAJŮ'!D16:O16</xm:f>
              <xm:sqref>Q16</xm:sqref>
            </x14:sparkline>
            <x14:sparkline>
              <xm:f>'SOUHRN MĚSÍČNÍCH VÝDAJŮ'!D17:O17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6"/>
  <sheetViews>
    <sheetView showGridLines="0" workbookViewId="0"/>
  </sheetViews>
  <sheetFormatPr defaultRowHeight="30" customHeight="1" x14ac:dyDescent="0.25"/>
  <cols>
    <col min="1" max="1" width="2.7109375" customWidth="1"/>
    <col min="2" max="2" width="16" customWidth="1"/>
    <col min="3" max="3" width="17.42578125" customWidth="1"/>
    <col min="4" max="4" width="10.7109375" customWidth="1"/>
    <col min="5" max="5" width="21" customWidth="1"/>
    <col min="6" max="6" width="15.28515625" bestFit="1" customWidth="1"/>
    <col min="7" max="7" width="30" customWidth="1"/>
    <col min="8" max="8" width="22.5703125" customWidth="1"/>
    <col min="9" max="9" width="14.7109375" customWidth="1"/>
    <col min="10" max="10" width="15.42578125" customWidth="1"/>
  </cols>
  <sheetData>
    <row r="1" spans="2:10" ht="15" customHeight="1" x14ac:dyDescent="0.25">
      <c r="B1" s="5" t="s">
        <v>0</v>
      </c>
      <c r="C1" s="5" t="s">
        <v>38</v>
      </c>
    </row>
    <row r="2" spans="2:10" ht="24.75" customHeight="1" thickBot="1" x14ac:dyDescent="0.3">
      <c r="B2" s="24" t="s">
        <v>23</v>
      </c>
      <c r="C2" s="24"/>
      <c r="D2" s="24"/>
      <c r="E2" s="24"/>
      <c r="F2" s="24"/>
      <c r="G2" s="24"/>
      <c r="H2" s="24"/>
      <c r="I2" s="24"/>
      <c r="J2" s="24"/>
    </row>
    <row r="3" spans="2:10" ht="75" customHeight="1" thickTop="1" x14ac:dyDescent="0.25">
      <c r="B3" s="23" t="s">
        <v>37</v>
      </c>
      <c r="C3" s="23"/>
      <c r="D3" s="23"/>
      <c r="E3" s="23"/>
      <c r="F3" s="23"/>
      <c r="G3" s="23" t="s">
        <v>46</v>
      </c>
      <c r="H3" s="23"/>
      <c r="I3" s="23"/>
      <c r="J3" s="23"/>
    </row>
    <row r="4" spans="2:10" ht="30" customHeight="1" x14ac:dyDescent="0.25">
      <c r="B4" s="10" t="s">
        <v>2</v>
      </c>
      <c r="C4" s="10" t="s">
        <v>39</v>
      </c>
      <c r="D4" s="10" t="s">
        <v>41</v>
      </c>
      <c r="E4" s="10" t="s">
        <v>42</v>
      </c>
      <c r="F4" s="10" t="s">
        <v>45</v>
      </c>
      <c r="G4" s="10" t="s">
        <v>47</v>
      </c>
      <c r="H4" s="10" t="s">
        <v>50</v>
      </c>
      <c r="I4" s="10" t="s">
        <v>53</v>
      </c>
      <c r="J4" s="10" t="s">
        <v>56</v>
      </c>
    </row>
    <row r="5" spans="2:10" ht="30" customHeight="1" x14ac:dyDescent="0.25">
      <c r="B5" s="13">
        <v>1000</v>
      </c>
      <c r="C5" s="14" t="s">
        <v>40</v>
      </c>
      <c r="D5" s="15">
        <v>100</v>
      </c>
      <c r="E5" s="7" t="s">
        <v>43</v>
      </c>
      <c r="F5" s="18">
        <v>750.75</v>
      </c>
      <c r="G5" s="7" t="s">
        <v>48</v>
      </c>
      <c r="H5" s="7" t="s">
        <v>51</v>
      </c>
      <c r="I5" s="7" t="s">
        <v>54</v>
      </c>
      <c r="J5" s="14" t="s">
        <v>40</v>
      </c>
    </row>
    <row r="6" spans="2:10" ht="30" customHeight="1" x14ac:dyDescent="0.25">
      <c r="B6" s="13">
        <v>7000</v>
      </c>
      <c r="C6" s="14" t="s">
        <v>40</v>
      </c>
      <c r="D6" s="15">
        <v>101</v>
      </c>
      <c r="E6" s="7" t="s">
        <v>44</v>
      </c>
      <c r="F6" s="11">
        <v>2500</v>
      </c>
      <c r="G6" s="7" t="s">
        <v>49</v>
      </c>
      <c r="H6" s="7" t="s">
        <v>52</v>
      </c>
      <c r="I6" s="7" t="s">
        <v>55</v>
      </c>
      <c r="J6" s="14" t="s">
        <v>40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Na tomto listu si můžete vytvořit podrobný rozpis výdajů. Zadejte podrobnosti do tabulky Podrobný rozpis výdajů. Pomocí navigačních odkazů v buňkách B1 a C1 můžete přejít na předchozí nebo následující list." sqref="A1" xr:uid="{00000000-0002-0000-0200-000000000000}"/>
    <dataValidation allowBlank="1" showInputMessage="1" showErrorMessage="1" prompt="Do sloupce pod tímto záhlavím zadejte účetní kód." sqref="B4" xr:uid="{00000000-0002-0000-0200-000001000000}"/>
    <dataValidation allowBlank="1" showInputMessage="1" showErrorMessage="1" prompt="Do sloupce pod tímto záhlavím zadejte datum fakturace." sqref="C4" xr:uid="{00000000-0002-0000-0200-000002000000}"/>
    <dataValidation allowBlank="1" showInputMessage="1" showErrorMessage="1" prompt="Do sloupce pod tímto záhlavím zadejte číslo faktury." sqref="D4" xr:uid="{00000000-0002-0000-0200-000003000000}"/>
    <dataValidation allowBlank="1" showInputMessage="1" showErrorMessage="1" prompt="Do sloupce pod tímto záhlavím zadejte jméno žadatele." sqref="E4" xr:uid="{00000000-0002-0000-0200-000004000000}"/>
    <dataValidation allowBlank="1" showInputMessage="1" showErrorMessage="1" prompt="Do sloupce pod tímto záhlavím zadejte zaplacenou částku." sqref="F4" xr:uid="{00000000-0002-0000-0200-000005000000}"/>
    <dataValidation allowBlank="1" showInputMessage="1" showErrorMessage="1" prompt="Do sloupce pod tímto záhlavím zadejte jméno příjemce platby." sqref="G4" xr:uid="{00000000-0002-0000-0200-000006000000}"/>
    <dataValidation allowBlank="1" showInputMessage="1" showErrorMessage="1" prompt="Do sloupce pod tímto záhlavím zadejte účel částky." sqref="H4" xr:uid="{00000000-0002-0000-0200-000007000000}"/>
    <dataValidation allowBlank="1" showInputMessage="1" showErrorMessage="1" prompt="Do sloupce pod tímto záhlavím zadejte způsob platby." sqref="I4" xr:uid="{00000000-0002-0000-0200-000008000000}"/>
    <dataValidation allowBlank="1" showInputMessage="1" showErrorMessage="1" prompt="Do sloupce pod tímto záhlavím zadejte datum podání." sqref="J4" xr:uid="{00000000-0002-0000-0200-000009000000}"/>
    <dataValidation allowBlank="1" showInputMessage="1" showErrorMessage="1" prompt="V této buňce je název tohoto listu. Průřez pro filtrování tabulky podle žadatele je v buňce B3 a průřez pro filtrování tabulky podle příjemce je v buňce G3." sqref="B2:J2" xr:uid="{00000000-0002-0000-0200-00000A000000}"/>
    <dataValidation allowBlank="1" showInputMessage="1" showErrorMessage="1" prompt="Navigační odkaz. Výběrem přejdete na SOUHRN MĚSÍČNÍCH VÝDAJŮ." sqref="B1" xr:uid="{00000000-0002-0000-0200-00000B000000}"/>
    <dataValidation allowBlank="1" showInputMessage="1" showErrorMessage="1" prompt="V této buňce je navigační odkaz. Výběrem přejdete na list CHARITA A SPONZORSKÉ DARY." sqref="C1" xr:uid="{00000000-0002-0000-0200-00000C000000}"/>
  </dataValidations>
  <hyperlinks>
    <hyperlink ref="B1" location="'SOUHRN MĚSÍČNÍCH VÝDAJŮ'!A1" tooltip="Výběrem přejdete na list SOUHRN MĚSÍČNÍCH VÝDAJŮ." display="MONTHLY EXPENSES SUMMARY" xr:uid="{00000000-0004-0000-0200-000000000000}"/>
    <hyperlink ref="C1" location="'CHARITA A SPONZORSKÉ DARY'!A1" tooltip="Výběrem přejdete na list CHARITA A SPONZORSKÉ DARY." display="CHARITA A SPONZORSKÉ DARY" xr:uid="{00000000-0004-0000-0200-000001000000}"/>
  </hyperlinks>
  <printOptions horizontalCentered="1"/>
  <pageMargins left="0.4" right="0.4" top="0.4" bottom="0.6" header="0.3" footer="0.3"/>
  <pageSetup paperSize="9" scale="5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25"/>
  <cols>
    <col min="1" max="1" width="2.7109375" customWidth="1"/>
    <col min="2" max="2" width="16" customWidth="1"/>
    <col min="3" max="3" width="18.140625" customWidth="1"/>
    <col min="4" max="4" width="25" customWidth="1"/>
    <col min="5" max="5" width="17.28515625" customWidth="1"/>
    <col min="6" max="6" width="17.42578125" customWidth="1"/>
    <col min="7" max="7" width="27" customWidth="1"/>
    <col min="8" max="8" width="16.5703125" customWidth="1"/>
    <col min="9" max="9" width="21.7109375" customWidth="1"/>
    <col min="10" max="10" width="15.42578125" customWidth="1"/>
    <col min="11" max="11" width="15.28515625" customWidth="1"/>
    <col min="12" max="12" width="11.7109375" customWidth="1"/>
  </cols>
  <sheetData>
    <row r="1" spans="2:12" ht="15" customHeight="1" x14ac:dyDescent="0.25">
      <c r="B1" s="5" t="s">
        <v>23</v>
      </c>
      <c r="C1" s="4"/>
    </row>
    <row r="2" spans="2:12" ht="24.75" customHeight="1" thickBot="1" x14ac:dyDescent="0.4">
      <c r="B2" s="26" t="s">
        <v>38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75" customHeight="1" thickTop="1" x14ac:dyDescent="0.25">
      <c r="B3" s="25" t="s">
        <v>37</v>
      </c>
      <c r="C3" s="25"/>
      <c r="D3" s="25"/>
      <c r="E3" s="25"/>
      <c r="F3" s="25"/>
      <c r="G3" s="25" t="s">
        <v>46</v>
      </c>
      <c r="H3" s="25"/>
      <c r="I3" s="25"/>
      <c r="J3" s="25"/>
      <c r="K3" s="25"/>
      <c r="L3" s="25"/>
    </row>
    <row r="4" spans="2:12" ht="30" customHeight="1" x14ac:dyDescent="0.25">
      <c r="B4" s="10" t="s">
        <v>2</v>
      </c>
      <c r="C4" s="10" t="s">
        <v>57</v>
      </c>
      <c r="D4" s="10" t="s">
        <v>42</v>
      </c>
      <c r="E4" s="10" t="s">
        <v>45</v>
      </c>
      <c r="F4" s="10" t="s">
        <v>59</v>
      </c>
      <c r="G4" s="10" t="s">
        <v>47</v>
      </c>
      <c r="H4" s="10" t="s">
        <v>62</v>
      </c>
      <c r="I4" s="10" t="s">
        <v>65</v>
      </c>
      <c r="J4" s="10" t="s">
        <v>68</v>
      </c>
      <c r="K4" s="10" t="s">
        <v>53</v>
      </c>
      <c r="L4" s="10" t="s">
        <v>56</v>
      </c>
    </row>
    <row r="5" spans="2:12" ht="30" customHeight="1" x14ac:dyDescent="0.25">
      <c r="B5" s="13">
        <v>12000</v>
      </c>
      <c r="C5" s="14" t="s">
        <v>40</v>
      </c>
      <c r="D5" s="7" t="s">
        <v>58</v>
      </c>
      <c r="E5" s="17">
        <v>1000</v>
      </c>
      <c r="F5" s="11">
        <v>12</v>
      </c>
      <c r="G5" s="7" t="s">
        <v>60</v>
      </c>
      <c r="H5" s="7" t="s">
        <v>63</v>
      </c>
      <c r="I5" s="7" t="s">
        <v>66</v>
      </c>
      <c r="J5" s="7" t="s">
        <v>69</v>
      </c>
      <c r="K5" s="7" t="s">
        <v>70</v>
      </c>
      <c r="L5" s="14" t="s">
        <v>40</v>
      </c>
    </row>
    <row r="6" spans="2:12" ht="30" customHeight="1" x14ac:dyDescent="0.25">
      <c r="B6" s="13">
        <v>11000</v>
      </c>
      <c r="C6" s="14" t="s">
        <v>40</v>
      </c>
      <c r="D6" s="7" t="s">
        <v>58</v>
      </c>
      <c r="E6" s="11">
        <v>2500</v>
      </c>
      <c r="F6" s="11">
        <v>0</v>
      </c>
      <c r="G6" s="7" t="s">
        <v>61</v>
      </c>
      <c r="H6" s="7" t="s">
        <v>64</v>
      </c>
      <c r="I6" s="7" t="s">
        <v>67</v>
      </c>
      <c r="J6" s="7" t="s">
        <v>64</v>
      </c>
      <c r="K6" s="7" t="s">
        <v>70</v>
      </c>
      <c r="L6" s="14" t="s">
        <v>40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Na tomto listu si můžete vytvořit seznam charitativních a sponzorských darů. Podrobnosti zadejte do tabulky Jiné. Když vyberete buňku B1, přejdete na list Podrobný rozpis výdajů." sqref="A1" xr:uid="{00000000-0002-0000-0300-000000000000}"/>
    <dataValidation allowBlank="1" showInputMessage="1" showErrorMessage="1" prompt="Do sloupce pod tímto záhlavím zadejte účetní kód." sqref="B4" xr:uid="{00000000-0002-0000-0300-000001000000}"/>
    <dataValidation allowBlank="1" showInputMessage="1" showErrorMessage="1" prompt="Do sloupce pod tímto záhlavím zadejte datum vyžádání částky." sqref="C4" xr:uid="{00000000-0002-0000-0300-000002000000}"/>
    <dataValidation allowBlank="1" showInputMessage="1" showErrorMessage="1" prompt="Do sloupce pod tímto záhlavím zadejte jméno žadatele." sqref="D4" xr:uid="{00000000-0002-0000-0300-000003000000}"/>
    <dataValidation allowBlank="1" showInputMessage="1" showErrorMessage="1" prompt="Do sloupce pod tímto záhlavím zadejte zaplacenou částku." sqref="E4" xr:uid="{00000000-0002-0000-0300-000004000000}"/>
    <dataValidation allowBlank="1" showInputMessage="1" showErrorMessage="1" prompt="Do sloupce pod tímto záhlavím zadejte příspěvek v předchozím roce." sqref="F4" xr:uid="{00000000-0002-0000-0300-000005000000}"/>
    <dataValidation allowBlank="1" showInputMessage="1" showErrorMessage="1" prompt="Do sloupce pod tímto záhlavím zadejte jméno příjemce platby." sqref="G4" xr:uid="{00000000-0002-0000-0300-000006000000}"/>
    <dataValidation allowBlank="1" showInputMessage="1" showErrorMessage="1" prompt="Do sloupce pod tímto záhlavím zadejte účel použití." sqref="H4" xr:uid="{00000000-0002-0000-0300-000007000000}"/>
    <dataValidation allowBlank="1" showInputMessage="1" showErrorMessage="1" prompt="Do sloupce pod tímto záhlavím zadejte jméno osoby, která tuto položku podepsala." sqref="I4" xr:uid="{00000000-0002-0000-0300-000008000000}"/>
    <dataValidation allowBlank="1" showInputMessage="1" showErrorMessage="1" prompt="Do sloupce pod tímto záhlavím zadejte kategorii." sqref="J4" xr:uid="{00000000-0002-0000-0300-000009000000}"/>
    <dataValidation allowBlank="1" showInputMessage="1" showErrorMessage="1" prompt="Do sloupce pod tímto záhlavím zadejte způsob platby." sqref="K4" xr:uid="{00000000-0002-0000-0300-00000A000000}"/>
    <dataValidation allowBlank="1" showInputMessage="1" showErrorMessage="1" prompt="Do sloupce pod tímto záhlavím zadejte datum podání." sqref="L4" xr:uid="{00000000-0002-0000-0300-00000B000000}"/>
    <dataValidation allowBlank="1" showInputMessage="1" showErrorMessage="1" prompt="Navigační odkaz. Výběrem přejdete na list PODROBNÝ ROZPIS VÝDAJŮ." sqref="B1" xr:uid="{00000000-0002-0000-0300-00000C000000}"/>
    <dataValidation allowBlank="1" showInputMessage="1" showErrorMessage="1" prompt="V této buňce je název tohoto listu. Průřez pro filtrování tabulky podle žadatele je v buňce B3 a průřez pro filtrování tabulky podle příjemce je v buňce G3." sqref="B2:L2" xr:uid="{00000000-0002-0000-0300-00000D000000}"/>
  </dataValidations>
  <hyperlinks>
    <hyperlink ref="B1" location="'PODROBNÝ ROZPIS VÝDAJŮ'!A1" tooltip="Výběrem odkazu přejdete na list PODROBNÝ ROZPIS VÝDAJŮ." display="ITEMIZED EXPENSES" xr:uid="{00000000-0004-0000-0300-000000000000}"/>
  </hyperlinks>
  <printOptions horizontalCentered="1"/>
  <pageMargins left="0.4" right="0.4" top="0.4" bottom="0.6" header="0.3" footer="0.3"/>
  <pageSetup paperSize="9" scale="45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10</vt:i4>
      </vt:variant>
    </vt:vector>
  </HeadingPairs>
  <TitlesOfParts>
    <vt:vector size="14" baseType="lpstr">
      <vt:lpstr>SOUHRN ROZPOČTU OD ZAČÁTKU ROKU</vt:lpstr>
      <vt:lpstr>SOUHRN MĚSÍČNÍCH VÝDAJŮ</vt:lpstr>
      <vt:lpstr>PODROBNÝ ROZPIS VÝDAJŮ</vt:lpstr>
      <vt:lpstr>CHARITA A SPONZORSKÉ DARY</vt:lpstr>
      <vt:lpstr>_ROK</vt:lpstr>
      <vt:lpstr>Nadpis1</vt:lpstr>
      <vt:lpstr>Nadpis2</vt:lpstr>
      <vt:lpstr>Nadpis3</vt:lpstr>
      <vt:lpstr>Nadpis4</vt:lpstr>
      <vt:lpstr>NázevŘádkuOblast1.G2</vt:lpstr>
      <vt:lpstr>'CHARITA A SPONZORSKÉ DARY'!Názvy_tisku</vt:lpstr>
      <vt:lpstr>'PODROBNÝ ROZPIS VÝDAJŮ'!Názvy_tisku</vt:lpstr>
      <vt:lpstr>'SOUHRN MĚSÍČNÍCH VÝDAJŮ'!Názvy_tisku</vt:lpstr>
      <vt:lpstr>'SOUHRN ROZPOČTU OD ZAČÁTKU ROKU'!Názvy_tisku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2019-04-29T10:13:35Z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