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cs-CZ\"/>
    </mc:Choice>
  </mc:AlternateContent>
  <bookViews>
    <workbookView xWindow="0" yWindow="0" windowWidth="28740" windowHeight="9765"/>
  </bookViews>
  <sheets>
    <sheet name="Zisky a ztráty" sheetId="1" r:id="rId1"/>
    <sheet name="Výnosy" sheetId="3" r:id="rId2"/>
    <sheet name="Provozní výdaje" sheetId="2" r:id="rId3"/>
  </sheets>
  <definedNames>
    <definedName name="ČistýPříjem">'Zisky a ztráty'!$O$9</definedName>
    <definedName name="_xlnm.Print_Titles" localSheetId="2">'Provozní výdaje'!$3:$3</definedName>
    <definedName name="_xlnm.Print_Titles" localSheetId="1">Výnosy!$3:$3</definedName>
    <definedName name="_xlnm.Print_Titles" localSheetId="0">'Zisky a ztráty'!$4:$4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I9" i="1" l="1"/>
  <c r="D5" i="1"/>
  <c r="E5" i="1"/>
  <c r="F5" i="1"/>
  <c r="G5" i="1"/>
  <c r="H5" i="1"/>
  <c r="I5" i="1"/>
  <c r="J5" i="1"/>
  <c r="K5" i="1"/>
  <c r="L5" i="1"/>
  <c r="M5" i="1"/>
  <c r="N5" i="1"/>
  <c r="O5" i="1"/>
  <c r="C5" i="1"/>
  <c r="E12" i="3"/>
  <c r="F12" i="3"/>
  <c r="G12" i="3"/>
  <c r="H12" i="3"/>
  <c r="I12" i="3"/>
  <c r="J12" i="3"/>
  <c r="K12" i="3"/>
  <c r="L12" i="3"/>
  <c r="M12" i="3"/>
  <c r="N12" i="3"/>
  <c r="O12" i="3"/>
  <c r="D12" i="3"/>
  <c r="C12" i="3"/>
  <c r="C17" i="2"/>
  <c r="N10" i="3"/>
  <c r="M10" i="3"/>
  <c r="L10" i="3"/>
  <c r="K10" i="3"/>
  <c r="J10" i="3"/>
  <c r="I10" i="3"/>
  <c r="H10" i="3"/>
  <c r="G10" i="3"/>
  <c r="F10" i="3"/>
  <c r="E10" i="3"/>
  <c r="D10" i="3"/>
  <c r="C10" i="3"/>
  <c r="N17" i="2"/>
  <c r="M17" i="2"/>
  <c r="L17" i="2"/>
  <c r="K17" i="2"/>
  <c r="J17" i="2"/>
  <c r="I17" i="2"/>
  <c r="H17" i="2"/>
  <c r="G17" i="2"/>
  <c r="F17" i="2"/>
  <c r="E17" i="2"/>
  <c r="D17" i="2"/>
  <c r="C2" i="2"/>
  <c r="B1" i="2"/>
  <c r="C2" i="3"/>
  <c r="B1" i="3" l="1"/>
  <c r="O11" i="3" l="1"/>
  <c r="O9" i="3"/>
  <c r="O8" i="3"/>
  <c r="O7" i="3"/>
  <c r="O6" i="3"/>
  <c r="O5" i="3"/>
  <c r="O4" i="3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17" i="2" s="1"/>
  <c r="O10" i="3" l="1"/>
  <c r="E7" i="1"/>
  <c r="I7" i="1"/>
  <c r="M7" i="1"/>
  <c r="M9" i="1" s="1"/>
  <c r="D7" i="1"/>
  <c r="D9" i="1" s="1"/>
  <c r="F7" i="1"/>
  <c r="H7" i="1"/>
  <c r="J7" i="1"/>
  <c r="L7" i="1"/>
  <c r="L9" i="1" s="1"/>
  <c r="N7" i="1"/>
  <c r="C7" i="1"/>
  <c r="G7" i="1"/>
  <c r="K7" i="1"/>
  <c r="O8" i="1"/>
  <c r="O6" i="1"/>
  <c r="N9" i="1" l="1"/>
  <c r="H9" i="1"/>
  <c r="F9" i="1"/>
  <c r="J9" i="1"/>
  <c r="G9" i="1"/>
  <c r="E9" i="1"/>
  <c r="C9" i="1"/>
  <c r="K9" i="1"/>
  <c r="O7" i="1" l="1"/>
  <c r="O9" i="1" s="1"/>
</calcChain>
</file>

<file path=xl/sharedStrings.xml><?xml version="1.0" encoding="utf-8"?>
<sst xmlns="http://schemas.openxmlformats.org/spreadsheetml/2006/main" count="76" uniqueCount="50">
  <si>
    <t>ROK</t>
  </si>
  <si>
    <t>V této buňce je spojnicový graf zobrazující hrubý zisk a celkové provozní výdaje. Do tabulky níže zadejte data.</t>
  </si>
  <si>
    <t>Příjem z provozu</t>
  </si>
  <si>
    <t>Příjem z úroků (výdaje)</t>
  </si>
  <si>
    <t>Příjem před daněmi z příjmu</t>
  </si>
  <si>
    <t>Daňové náklady – daň z příjmu</t>
  </si>
  <si>
    <t>Čistý příjem</t>
  </si>
  <si>
    <t>VÝKAZ ZISKŮ A ZTRÁT</t>
  </si>
  <si>
    <t>NÁZEV SPOLEČNOSTI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</si>
  <si>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</si>
  <si>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</si>
  <si>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</si>
  <si>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</si>
  <si>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</si>
  <si>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</si>
  <si>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</si>
  <si>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</si>
  <si>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</si>
  <si>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ČISTÝ PŘÍJEM</t>
  </si>
  <si>
    <t>ŘÍJEN</t>
  </si>
  <si>
    <t>LISTOPAD</t>
  </si>
  <si>
    <t>PROSINEC</t>
  </si>
  <si>
    <t>Od začátku roku</t>
  </si>
  <si>
    <t>Výnosy</t>
  </si>
  <si>
    <t>Prodej</t>
  </si>
  <si>
    <t>Vratky z prodeje (snížení)</t>
  </si>
  <si>
    <t>Prodejní slevy (snížení)</t>
  </si>
  <si>
    <t>Další výnosy 1</t>
  </si>
  <si>
    <t>Další výnosy 2</t>
  </si>
  <si>
    <t>Další výnosy 3</t>
  </si>
  <si>
    <t>Čistý prodej</t>
  </si>
  <si>
    <t>Náklady na prodané zboží</t>
  </si>
  <si>
    <t>Hrubý zisk</t>
  </si>
  <si>
    <t>VÝKAZ ZISKŮ A ZTRÁT – VÝNOSY</t>
  </si>
  <si>
    <t>Provozní výdaje</t>
  </si>
  <si>
    <t>Mzdy</t>
  </si>
  <si>
    <t>Odpisy</t>
  </si>
  <si>
    <t>Nájemné</t>
  </si>
  <si>
    <t>Kancelářské potřeby</t>
  </si>
  <si>
    <t>Služby</t>
  </si>
  <si>
    <t>Telefon</t>
  </si>
  <si>
    <t>Pojištění</t>
  </si>
  <si>
    <t>Cesty</t>
  </si>
  <si>
    <t>Údržba</t>
  </si>
  <si>
    <t>Reklama</t>
  </si>
  <si>
    <t>Ostatní 1</t>
  </si>
  <si>
    <t>Ostatní 2</t>
  </si>
  <si>
    <t>Ostatní 3</t>
  </si>
  <si>
    <t>Provozní výdaje celkem</t>
  </si>
  <si>
    <t>VÝKAZ ZISKŮ A ZTRÁT – PROVOZNÍ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</si>
</sst>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 * #,##0_ ;_ * \-#,##0_ ;_ * &quot;-&quot;_ ;_ @_ "/>
    <numFmt numFmtId="165" formatCode="#,##0\ &quot;Kč&quot;"/>
  </numFmts>
  <fonts count="17" x14ac:knownFonts="1">
    <font>
      <sz val="11"/>
      <color theme="2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sz val="20"/>
      <color theme="0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3"/>
      <name val="Segoe UI"/>
      <family val="2"/>
      <scheme val="minor"/>
    </font>
    <font>
      <sz val="48"/>
      <color theme="0"/>
      <name val="Cambria"/>
      <family val="2"/>
      <scheme val="major"/>
    </font>
    <font>
      <sz val="11"/>
      <color theme="2" tint="-0.749961851863155"/>
      <name val="Segoe UI"/>
      <family val="2"/>
      <scheme val="minor"/>
    </font>
    <font>
      <b/>
      <sz val="11"/>
      <color theme="3"/>
      <name val="Segoe U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3"/>
      <name val="Segoe UI"/>
      <family val="2"/>
      <scheme val="minor"/>
    </font>
    <font>
      <sz val="11"/>
      <color theme="1" tint="0.34998626667073579"/>
      <name val="Segoe UI"/>
      <family val="2"/>
      <scheme val="minor"/>
    </font>
    <font>
      <sz val="11"/>
      <name val="Segoe UI"/>
      <family val="2"/>
      <scheme val="minor"/>
    </font>
    <font>
      <sz val="11"/>
      <color theme="2"/>
      <name val="Segoe UI"/>
      <family val="2"/>
      <charset val="238"/>
      <scheme val="minor"/>
    </font>
    <font>
      <b/>
      <sz val="11"/>
      <color theme="2"/>
      <name val="Segoe U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2" borderId="0">
      <alignment vertical="center" wrapText="1"/>
    </xf>
    <xf numFmtId="44" fontId="1" fillId="0" borderId="0" applyFill="0" applyBorder="0" applyAlignment="0" applyProtection="0"/>
    <xf numFmtId="0" fontId="8" fillId="2" borderId="0" applyNumberFormat="0" applyBorder="0" applyAlignment="0" applyProtection="0"/>
    <xf numFmtId="0" fontId="5" fillId="2" borderId="0" applyNumberFormat="0" applyAlignment="0" applyProtection="0"/>
    <xf numFmtId="0" fontId="4" fillId="2" borderId="0" applyNumberFormat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164" fontId="14" fillId="0" borderId="0" applyFill="0" applyBorder="0" applyAlignment="0" applyProtection="0"/>
    <xf numFmtId="5" fontId="14" fillId="0" borderId="0" applyFont="0" applyFill="0" applyBorder="0" applyAlignment="0" applyProtection="0"/>
    <xf numFmtId="9" fontId="4" fillId="0" borderId="0" applyFill="0" applyBorder="0" applyAlignment="0" applyProtection="0"/>
    <xf numFmtId="0" fontId="9" fillId="5" borderId="2" applyNumberFormat="0" applyAlignment="0" applyProtection="0"/>
  </cellStyleXfs>
  <cellXfs count="43">
    <xf numFmtId="0" fontId="0" fillId="2" borderId="0" xfId="0">
      <alignment vertical="center" wrapText="1"/>
    </xf>
    <xf numFmtId="0" fontId="3" fillId="2" borderId="0" xfId="0" applyFont="1" applyFill="1">
      <alignment vertical="center" wrapText="1"/>
    </xf>
    <xf numFmtId="0" fontId="3" fillId="2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0" fillId="2" borderId="0" xfId="0" applyFont="1">
      <alignment vertical="center" wrapText="1"/>
    </xf>
    <xf numFmtId="0" fontId="0" fillId="2" borderId="0" xfId="0" applyFont="1" applyFill="1" applyBorder="1" applyAlignment="1">
      <alignment horizontal="left" vertical="center" indent="1"/>
    </xf>
    <xf numFmtId="0" fontId="3" fillId="6" borderId="0" xfId="0" applyFont="1" applyFill="1" applyBorder="1">
      <alignment vertical="center" wrapText="1"/>
    </xf>
    <xf numFmtId="0" fontId="0" fillId="2" borderId="0" xfId="0" applyFont="1" applyFill="1" applyBorder="1">
      <alignment vertical="center" wrapText="1"/>
    </xf>
    <xf numFmtId="5" fontId="0" fillId="2" borderId="0" xfId="8" applyFont="1" applyFill="1" applyBorder="1" applyAlignment="1">
      <alignment vertical="center"/>
    </xf>
    <xf numFmtId="5" fontId="0" fillId="2" borderId="0" xfId="8" applyFont="1" applyFill="1" applyBorder="1" applyAlignment="1">
      <alignment horizontal="right" vertical="center" indent="1"/>
    </xf>
    <xf numFmtId="5" fontId="3" fillId="2" borderId="0" xfId="8" applyFont="1" applyFill="1" applyBorder="1" applyAlignment="1">
      <alignment vertical="center"/>
    </xf>
    <xf numFmtId="5" fontId="3" fillId="2" borderId="0" xfId="8" applyFont="1" applyFill="1" applyBorder="1" applyAlignment="1">
      <alignment horizontal="right" vertical="center" indent="1"/>
    </xf>
    <xf numFmtId="5" fontId="2" fillId="2" borderId="0" xfId="8" applyFont="1" applyFill="1" applyBorder="1" applyAlignment="1">
      <alignment vertical="center"/>
    </xf>
    <xf numFmtId="5" fontId="2" fillId="2" borderId="0" xfId="8" applyFont="1" applyFill="1" applyBorder="1" applyAlignment="1">
      <alignment horizontal="right" vertical="center" indent="1"/>
    </xf>
    <xf numFmtId="5" fontId="11" fillId="4" borderId="0" xfId="8" applyFont="1" applyFill="1" applyBorder="1" applyAlignment="1">
      <alignment vertical="center"/>
    </xf>
    <xf numFmtId="5" fontId="11" fillId="4" borderId="0" xfId="8" applyFont="1" applyFill="1" applyBorder="1" applyAlignment="1">
      <alignment horizontal="right" vertical="center" indent="1"/>
    </xf>
    <xf numFmtId="5" fontId="2" fillId="2" borderId="0" xfId="8" applyFont="1" applyFill="1" applyAlignment="1">
      <alignment vertical="center" wrapText="1"/>
    </xf>
    <xf numFmtId="0" fontId="13" fillId="2" borderId="0" xfId="0" applyFont="1" applyFill="1" applyAlignment="1">
      <alignment horizontal="center" wrapText="1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right" wrapText="1"/>
    </xf>
    <xf numFmtId="0" fontId="0" fillId="2" borderId="0" xfId="0" applyAlignment="1">
      <alignment horizontal="right" wrapText="1"/>
    </xf>
    <xf numFmtId="0" fontId="15" fillId="2" borderId="0" xfId="0" applyFont="1" applyFill="1" applyBorder="1">
      <alignment vertical="center" wrapText="1"/>
    </xf>
    <xf numFmtId="5" fontId="0" fillId="2" borderId="0" xfId="8" applyNumberFormat="1" applyFont="1" applyFill="1" applyBorder="1" applyAlignment="1">
      <alignment vertical="center" wrapText="1"/>
    </xf>
    <xf numFmtId="5" fontId="0" fillId="6" borderId="0" xfId="8" applyNumberFormat="1" applyFont="1" applyFill="1" applyBorder="1" applyAlignment="1">
      <alignment vertical="center" wrapText="1"/>
    </xf>
    <xf numFmtId="5" fontId="0" fillId="6" borderId="0" xfId="0" applyNumberFormat="1" applyFont="1" applyFill="1" applyBorder="1" applyAlignment="1">
      <alignment vertical="center" wrapText="1"/>
    </xf>
    <xf numFmtId="5" fontId="16" fillId="6" borderId="0" xfId="0" applyNumberFormat="1" applyFont="1" applyFill="1" applyBorder="1" applyAlignment="1">
      <alignment vertical="center" wrapText="1"/>
    </xf>
    <xf numFmtId="5" fontId="0" fillId="2" borderId="0" xfId="0" applyNumberFormat="1" applyFont="1" applyFill="1" applyBorder="1" applyAlignment="1">
      <alignment vertical="center" wrapText="1"/>
    </xf>
    <xf numFmtId="5" fontId="11" fillId="3" borderId="0" xfId="1" applyNumberFormat="1" applyFont="1" applyFill="1" applyBorder="1" applyAlignment="1">
      <alignment vertical="center"/>
    </xf>
    <xf numFmtId="5" fontId="0" fillId="2" borderId="0" xfId="0" applyNumberFormat="1" applyFont="1" applyFill="1" applyBorder="1" applyAlignment="1">
      <alignment vertical="center"/>
    </xf>
    <xf numFmtId="5" fontId="12" fillId="2" borderId="0" xfId="0" applyNumberFormat="1" applyFont="1" applyFill="1" applyAlignment="1">
      <alignment vertical="center" wrapText="1"/>
    </xf>
    <xf numFmtId="0" fontId="3" fillId="2" borderId="0" xfId="0" applyNumberFormat="1" applyFont="1" applyFill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5" fillId="2" borderId="0" xfId="3" applyAlignment="1">
      <alignment vertical="top"/>
    </xf>
    <xf numFmtId="0" fontId="12" fillId="4" borderId="0" xfId="0" applyFont="1" applyFill="1" applyBorder="1" applyAlignment="1">
      <alignment horizontal="right" indent="1"/>
    </xf>
    <xf numFmtId="165" fontId="7" fillId="4" borderId="0" xfId="0" applyNumberFormat="1" applyFont="1" applyFill="1" applyBorder="1" applyAlignment="1">
      <alignment horizontal="right" vertical="center" indent="1"/>
    </xf>
    <xf numFmtId="0" fontId="8" fillId="2" borderId="0" xfId="2" applyAlignment="1">
      <alignment horizontal="left" vertical="center"/>
    </xf>
    <xf numFmtId="0" fontId="6" fillId="2" borderId="0" xfId="6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</cellXfs>
  <cellStyles count="11">
    <cellStyle name="Čárky bez des. míst" xfId="7" builtinId="6" customBuiltin="1"/>
    <cellStyle name="Měna" xfId="1" builtinId="4" customBuiltin="1"/>
    <cellStyle name="Měny bez des. míst" xfId="8" builtinId="7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ormální" xfId="0" builtinId="0" customBuiltin="1"/>
    <cellStyle name="Poznámka" xfId="10" builtinId="10" customBuiltin="1"/>
    <cellStyle name="Procenta" xfId="9" builtinId="5" customBuiltin="1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family val="2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scheme val="minor"/>
      </font>
      <numFmt numFmtId="9" formatCode="#,##0\ &quot;Kč&quot;;\-#,##0\ &quot;Kč&quot;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family val="2"/>
        <charset val="238"/>
        <scheme val="minor"/>
      </font>
      <fill>
        <patternFill patternType="solid">
          <fgColor indexed="64"/>
          <bgColor theme="3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Zisky a ztráty" defaultPivotStyle="PivotStyleLight16">
    <tableStyle name="Výdaje" pivot="0" count="7">
      <tableStyleElement type="wholeTable" dxfId="56"/>
      <tableStyleElement type="headerRow" dxfId="55"/>
      <tableStyleElement type="totalRow" dxfId="54"/>
      <tableStyleElement type="firstColumn" dxfId="53"/>
      <tableStyleElement type="lastColumn" dxfId="52"/>
      <tableStyleElement type="firstColumnStripe" dxfId="51"/>
      <tableStyleElement type="secondColumnStripe" dxfId="50"/>
    </tableStyle>
    <tableStyle name="Zisky a ztráty" pivot="0" count="7">
      <tableStyleElement type="wholeTable" dxfId="49"/>
      <tableStyleElement type="headerRow" dxfId="48"/>
      <tableStyleElement type="totalRow" dxfId="47"/>
      <tableStyleElement type="firstColumn" dxfId="46"/>
      <tableStyleElement type="lastColumn" dxfId="45"/>
      <tableStyleElement type="firstColumnStripe" dxfId="44"/>
      <tableStyleElement type="secondColumnStripe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9.9308419780860732E-2"/>
          <c:w val="0.86286252580352119"/>
          <c:h val="0.7484731075282256"/>
        </c:manualLayout>
      </c:layout>
      <c:lineChart>
        <c:grouping val="standard"/>
        <c:varyColors val="0"/>
        <c:ser>
          <c:idx val="0"/>
          <c:order val="0"/>
          <c:tx>
            <c:strRef>
              <c:f>Výnosy!$B$12</c:f>
              <c:strCache>
                <c:ptCount val="1"/>
                <c:pt idx="0">
                  <c:v>Hrubý zisk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Výnosy!$C$12:$N$12</c:f>
              <c:numCache>
                <c:formatCode>"Kč"#,##0_);\("Kč"#,##0\)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'Provozní výdaje'!$B$17</c:f>
              <c:strCache>
                <c:ptCount val="1"/>
                <c:pt idx="0">
                  <c:v>Provozní výdaje celkem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'Provozní výdaje'!$C$17:$N$17</c:f>
              <c:numCache>
                <c:formatCode>"Kč"#,##0_);\("Kč"#,##0\)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&quot;Kč&quot;#,##0_);\(&quot;Kč&quot;#,##0\)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5709285444534322"/>
          <c:y val="0.12393117526975794"/>
          <c:w val="0.1429071455546568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2</xdr:row>
      <xdr:rowOff>85725</xdr:rowOff>
    </xdr:from>
    <xdr:to>
      <xdr:col>14</xdr:col>
      <xdr:colOff>628650</xdr:colOff>
      <xdr:row>2</xdr:row>
      <xdr:rowOff>1285875</xdr:rowOff>
    </xdr:to>
    <xdr:graphicFrame macro="">
      <xdr:nvGraphicFramePr>
        <xdr:cNvPr id="3" name="Graf 2" descr="Spojnicový graf zobrazující hrubý zisk a celkové provozní výdaj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Výnosy" displayName="Výnosy" ref="B3:O10" totalsRowCount="1" headerRowDxfId="42">
  <autoFilter ref="B3:O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Výnosy" totalsRowLabel="Čistý prodej" totalsRowDxfId="41"/>
    <tableColumn id="2" name="LEDEN" totalsRowFunction="custom" dataDxfId="40" dataCellStyle="Měny bez des. míst">
      <totalsRowFormula>IF(SUM(C4:C9)=0,"",SUM(C4:C9))</totalsRowFormula>
    </tableColumn>
    <tableColumn id="3" name="ÚNOR" totalsRowFunction="custom" dataDxfId="39" dataCellStyle="Měny bez des. míst">
      <totalsRowFormula>IF(SUM(D4:D9)=0,"",SUM(D4:D9))</totalsRowFormula>
    </tableColumn>
    <tableColumn id="4" name="BŘEZEN" totalsRowFunction="custom" dataDxfId="38" dataCellStyle="Měny bez des. míst">
      <totalsRowFormula>IF(SUM(E4:E9)=0,"",SUM(E4:E9))</totalsRowFormula>
    </tableColumn>
    <tableColumn id="5" name="DUBEN" totalsRowFunction="custom" dataDxfId="37" dataCellStyle="Měny bez des. míst">
      <totalsRowFormula>IF(SUM(F4:F9)=0,"",SUM(F4:F9))</totalsRowFormula>
    </tableColumn>
    <tableColumn id="6" name="KVĚTEN" totalsRowFunction="custom" dataDxfId="36" dataCellStyle="Měny bez des. míst">
      <totalsRowFormula>IF(SUM(G4:G9)=0,"",SUM(G4:G9))</totalsRowFormula>
    </tableColumn>
    <tableColumn id="7" name="ČERVEN" totalsRowFunction="custom" dataDxfId="35" dataCellStyle="Měny bez des. míst">
      <totalsRowFormula>IF(SUM(H4:H9)=0,"",SUM(H4:H9))</totalsRowFormula>
    </tableColumn>
    <tableColumn id="8" name="ČERVENEC" totalsRowFunction="custom" dataDxfId="34" dataCellStyle="Měny bez des. míst">
      <totalsRowFormula>IF(SUM(I4:I9)=0,"",SUM(I4:I9))</totalsRowFormula>
    </tableColumn>
    <tableColumn id="9" name="SRPEN" totalsRowFunction="custom" dataDxfId="33" dataCellStyle="Měny bez des. míst">
      <totalsRowFormula>IF(SUM(J4:J9)=0,"",SUM(J4:J9))</totalsRowFormula>
    </tableColumn>
    <tableColumn id="10" name="ZÁŘÍ" totalsRowFunction="custom" dataDxfId="32" dataCellStyle="Měny bez des. míst">
      <totalsRowFormula>IF(SUM(K4:K9)=0,"",SUM(K4:K9))</totalsRowFormula>
    </tableColumn>
    <tableColumn id="11" name="ŘÍJEN" totalsRowFunction="custom" dataDxfId="31" dataCellStyle="Měny bez des. míst">
      <totalsRowFormula>IF(SUM(L4:L9)=0,"",SUM(L4:L9))</totalsRowFormula>
    </tableColumn>
    <tableColumn id="12" name="LISTOPAD" totalsRowFunction="custom" dataDxfId="30" dataCellStyle="Měny bez des. míst">
      <totalsRowFormula>IF(SUM(M4:M9)=0,"",SUM(M4:M9))</totalsRowFormula>
    </tableColumn>
    <tableColumn id="13" name="PROSINEC" totalsRowFunction="custom" dataDxfId="29" dataCellStyle="Měny bez des. míst">
      <totalsRowFormula>IF(SUM(N4:N9)=0,"",SUM(N4:N9))</totalsRowFormula>
    </tableColumn>
    <tableColumn id="14" name="Od začátku roku" totalsRowFunction="sum" dataDxfId="28" dataCellStyle="Měny bez des. míst">
      <calculatedColumnFormula>SUM(C4:N4)</calculatedColumnFormula>
    </tableColumn>
  </tableColumns>
  <tableStyleInfo name="Zisky a ztráty" showFirstColumn="0" showLastColumn="0" showRowStripes="1" showColumnStripes="0"/>
  <extLst>
    <ext xmlns:x14="http://schemas.microsoft.com/office/spreadsheetml/2009/9/main" uri="{504A1905-F514-4f6f-8877-14C23A59335A}">
      <x14:table altTextSummary="Do této tabulky zadávejte výnosy za jednotlivé měsíce. Celková částka od začátku roku se počítá automaticky."/>
    </ext>
  </extLst>
</table>
</file>

<file path=xl/tables/table2.xml><?xml version="1.0" encoding="utf-8"?>
<table xmlns="http://schemas.openxmlformats.org/spreadsheetml/2006/main" id="3" name="Výdaje" displayName="Výdaje" ref="B3:O17" totalsRowCount="1" headerRowDxfId="27">
  <autoFilter ref="B3:O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Provozní výdaje" totalsRowLabel="Provozní výdaje celkem" totalsRowDxfId="26"/>
    <tableColumn id="2" name="LEDEN" totalsRowFunction="custom" dataDxfId="25" totalsRowDxfId="24" dataCellStyle="Měny bez des. míst">
      <totalsRowFormula>IF(SUM(C4:C16)=0,"",SUM(C4:C16))</totalsRowFormula>
    </tableColumn>
    <tableColumn id="3" name="ÚNOR" totalsRowFunction="custom" dataDxfId="23" totalsRowDxfId="22" dataCellStyle="Měny bez des. míst">
      <totalsRowFormula>IF(SUM(D4:D16)=0,"",SUM(D4:D16))</totalsRowFormula>
    </tableColumn>
    <tableColumn id="4" name="BŘEZEN" totalsRowFunction="custom" dataDxfId="21" totalsRowDxfId="20" dataCellStyle="Měny bez des. míst">
      <totalsRowFormula>IF(SUM(E4:E16)=0,"",SUM(E4:E16))</totalsRowFormula>
    </tableColumn>
    <tableColumn id="5" name="DUBEN" totalsRowFunction="custom" dataDxfId="19" totalsRowDxfId="18" dataCellStyle="Měny bez des. míst">
      <totalsRowFormula>IF(SUM(F4:F16)=0,"",SUM(F4:F16))</totalsRowFormula>
    </tableColumn>
    <tableColumn id="6" name="KVĚTEN" totalsRowFunction="custom" dataDxfId="17" totalsRowDxfId="16" dataCellStyle="Měny bez des. míst">
      <totalsRowFormula>IF(SUM(G4:G16)=0,"",SUM(G4:G16))</totalsRowFormula>
    </tableColumn>
    <tableColumn id="7" name="ČERVEN" totalsRowFunction="custom" dataDxfId="15" totalsRowDxfId="14" dataCellStyle="Měny bez des. míst">
      <totalsRowFormula>IF(SUM(H4:H16)=0,"",SUM(H4:H16))</totalsRowFormula>
    </tableColumn>
    <tableColumn id="8" name="ČERVENEC" totalsRowFunction="custom" dataDxfId="13" totalsRowDxfId="12" dataCellStyle="Měny bez des. míst">
      <totalsRowFormula>IF(SUM(I4:I16)=0,"",SUM(I4:I16))</totalsRowFormula>
    </tableColumn>
    <tableColumn id="9" name="SRPEN" totalsRowFunction="custom" dataDxfId="11" totalsRowDxfId="10" dataCellStyle="Měny bez des. míst">
      <totalsRowFormula>IF(SUM(J4:J16)=0,"",SUM(J4:J16))</totalsRowFormula>
    </tableColumn>
    <tableColumn id="10" name="ZÁŘÍ" totalsRowFunction="custom" dataDxfId="9" totalsRowDxfId="8" dataCellStyle="Měny bez des. míst">
      <totalsRowFormula>IF(SUM(K4:K16)=0,"",SUM(K4:K16))</totalsRowFormula>
    </tableColumn>
    <tableColumn id="11" name="ŘÍJEN" totalsRowFunction="custom" dataDxfId="7" totalsRowDxfId="6" dataCellStyle="Měny bez des. míst">
      <totalsRowFormula>IF(SUM(L4:L16)=0,"",SUM(L4:L16))</totalsRowFormula>
    </tableColumn>
    <tableColumn id="12" name="LISTOPAD" totalsRowFunction="custom" dataDxfId="5" totalsRowDxfId="4" dataCellStyle="Měny bez des. míst">
      <totalsRowFormula>IF(SUM(M4:M16)=0,"",SUM(M4:M16))</totalsRowFormula>
    </tableColumn>
    <tableColumn id="13" name="PROSINEC" totalsRowFunction="custom" dataDxfId="3" totalsRowDxfId="2" dataCellStyle="Měny bez des. míst">
      <totalsRowFormula>IF(SUM(N4:N16)=0,"",SUM(N4:N16))</totalsRowFormula>
    </tableColumn>
    <tableColumn id="14" name="Od začátku roku" totalsRowFunction="sum" dataDxfId="1" totalsRowDxfId="0" dataCellStyle="Měny bez des. míst">
      <calculatedColumnFormula>SUM(C4:N4)</calculatedColumnFormula>
    </tableColumn>
  </tableColumns>
  <tableStyleInfo name="Výdaje" showFirstColumn="0" showLastColumn="0" showRowStripes="1" showColumnStripes="0"/>
  <extLst>
    <ext xmlns:x14="http://schemas.microsoft.com/office/spreadsheetml/2009/9/main" uri="{504A1905-F514-4f6f-8877-14C23A59335A}">
      <x14:table altTextSummary="Do této tabulky zadávejte provozní výdaje za jednotlivé měsíce. Celková částka od začátku roku se počítá automaticky.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9"/>
  <sheetViews>
    <sheetView showGridLines="0" tabSelected="1" workbookViewId="0"/>
  </sheetViews>
  <sheetFormatPr defaultRowHeight="30" customHeight="1" x14ac:dyDescent="0.3"/>
  <cols>
    <col min="1" max="1" width="1.875" customWidth="1"/>
    <col min="2" max="2" width="29.875" customWidth="1"/>
    <col min="3" max="14" width="11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39" t="s">
        <v>0</v>
      </c>
      <c r="C1" s="40" t="s">
        <v>7</v>
      </c>
      <c r="D1" s="40"/>
      <c r="E1" s="40"/>
      <c r="F1" s="40"/>
      <c r="G1" s="40"/>
      <c r="H1" s="40"/>
      <c r="I1" s="40"/>
      <c r="J1" s="40"/>
      <c r="K1" s="40"/>
      <c r="L1" s="37" t="s">
        <v>18</v>
      </c>
      <c r="M1" s="37"/>
      <c r="N1" s="37"/>
      <c r="O1" s="37"/>
    </row>
    <row r="2" spans="1:15" ht="65.099999999999994" customHeight="1" x14ac:dyDescent="0.3">
      <c r="A2" s="1"/>
      <c r="B2" s="39"/>
      <c r="C2" s="36" t="s">
        <v>8</v>
      </c>
      <c r="D2" s="36"/>
      <c r="E2" s="36"/>
      <c r="F2" s="36"/>
      <c r="G2" s="36"/>
      <c r="H2" s="36"/>
      <c r="I2" s="36"/>
      <c r="J2" s="36"/>
      <c r="K2" s="36"/>
      <c r="L2" s="38">
        <f>ČistýPříjem</f>
        <v>72450.139999999985</v>
      </c>
      <c r="M2" s="38"/>
      <c r="N2" s="38"/>
      <c r="O2" s="38"/>
    </row>
    <row r="3" spans="1:15" ht="105" customHeight="1" x14ac:dyDescent="0.3">
      <c r="A3" s="1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21" customFormat="1" ht="39.950000000000003" customHeight="1" thickBot="1" x14ac:dyDescent="0.35">
      <c r="A4" s="4"/>
      <c r="B4" s="20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19</v>
      </c>
      <c r="M4" s="41" t="s">
        <v>20</v>
      </c>
      <c r="N4" s="41" t="s">
        <v>21</v>
      </c>
      <c r="O4" s="42" t="s">
        <v>22</v>
      </c>
    </row>
    <row r="5" spans="1:15" ht="30" customHeight="1" x14ac:dyDescent="0.3">
      <c r="A5" s="1"/>
      <c r="B5" s="5" t="s">
        <v>2</v>
      </c>
      <c r="C5" s="19">
        <f>IFERROR(Výnosy!C12-Výdaje[[#Totals],[LEDEN]],"")</f>
        <v>14159</v>
      </c>
      <c r="D5" s="19">
        <f>IFERROR(Výnosy!D12-Výdaje[[#Totals],[ÚNOR]],"")</f>
        <v>24980.75</v>
      </c>
      <c r="E5" s="19">
        <f>IFERROR(Výnosy!E12-Výdaje[[#Totals],[BŘEZEN]],"")</f>
        <v>15642.18</v>
      </c>
      <c r="F5" s="19">
        <f>IFERROR(Výnosy!F12-Výdaje[[#Totals],[DUBEN]],"")</f>
        <v>-17559.510000000002</v>
      </c>
      <c r="G5" s="19">
        <f>IFERROR(Výnosy!G12-Výdaje[[#Totals],[KVĚTEN]],"")</f>
        <v>17043.969999999998</v>
      </c>
      <c r="H5" s="19">
        <f>IFERROR(Výnosy!H12-Výdaje[[#Totals],[ČERVEN]],"")</f>
        <v>19215.589999999997</v>
      </c>
      <c r="I5" s="19">
        <f>IFERROR(Výnosy!I12-Výdaje[[#Totals],[ČERVENEC]],"")</f>
        <v>19082.359999999997</v>
      </c>
      <c r="J5" s="19" t="str">
        <f>IFERROR(Výnosy!J12-Výdaje[[#Totals],[SRPEN]],"")</f>
        <v/>
      </c>
      <c r="K5" s="19" t="str">
        <f>IFERROR(Výnosy!K12-Výdaje[[#Totals],[ZÁŘÍ]],"")</f>
        <v/>
      </c>
      <c r="L5" s="19" t="str">
        <f>IFERROR(Výnosy!L12-Výdaje[[#Totals],[ŘÍJEN]],"")</f>
        <v/>
      </c>
      <c r="M5" s="19" t="str">
        <f>IFERROR(Výnosy!M12-Výdaje[[#Totals],[LISTOPAD]],"")</f>
        <v/>
      </c>
      <c r="N5" s="19" t="str">
        <f>IFERROR(Výnosy!N12-Výdaje[[#Totals],[PROSINEC]],"")</f>
        <v/>
      </c>
      <c r="O5" s="19">
        <f>IFERROR(Výnosy!O12-Výdaje[[#Totals],[Od začátku roku]],"")</f>
        <v>134210.34000000003</v>
      </c>
    </row>
    <row r="6" spans="1:15" ht="30" customHeight="1" x14ac:dyDescent="0.3">
      <c r="A6" s="1"/>
      <c r="B6" s="2" t="s">
        <v>3</v>
      </c>
      <c r="C6" s="13">
        <v>-100</v>
      </c>
      <c r="D6" s="13">
        <v>-105</v>
      </c>
      <c r="E6" s="13">
        <v>-110.25</v>
      </c>
      <c r="F6" s="13">
        <v>-115.76</v>
      </c>
      <c r="G6" s="13">
        <v>-121.55</v>
      </c>
      <c r="H6" s="13">
        <v>-127.63</v>
      </c>
      <c r="I6" s="13">
        <v>-134.01</v>
      </c>
      <c r="J6" s="13"/>
      <c r="K6" s="13"/>
      <c r="L6" s="13"/>
      <c r="M6" s="13"/>
      <c r="N6" s="13"/>
      <c r="O6" s="14">
        <f t="shared" ref="O6:O8" si="0">SUM(C6:N6)</f>
        <v>-814.19999999999993</v>
      </c>
    </row>
    <row r="7" spans="1:15" ht="30" customHeight="1" x14ac:dyDescent="0.3">
      <c r="A7" s="1"/>
      <c r="B7" s="5" t="s">
        <v>4</v>
      </c>
      <c r="C7" s="15">
        <f>IFERROR(C5+C6,"")</f>
        <v>14059</v>
      </c>
      <c r="D7" s="15">
        <f t="shared" ref="D7:N7" si="1">IFERROR(D5+D6,"")</f>
        <v>24875.75</v>
      </c>
      <c r="E7" s="15">
        <f t="shared" si="1"/>
        <v>15531.93</v>
      </c>
      <c r="F7" s="15">
        <f t="shared" si="1"/>
        <v>-17675.27</v>
      </c>
      <c r="G7" s="15">
        <f t="shared" si="1"/>
        <v>16922.419999999998</v>
      </c>
      <c r="H7" s="15">
        <f t="shared" si="1"/>
        <v>19087.959999999995</v>
      </c>
      <c r="I7" s="15">
        <f t="shared" si="1"/>
        <v>18948.349999999999</v>
      </c>
      <c r="J7" s="15" t="str">
        <f t="shared" si="1"/>
        <v/>
      </c>
      <c r="K7" s="15" t="str">
        <f t="shared" si="1"/>
        <v/>
      </c>
      <c r="L7" s="15" t="str">
        <f t="shared" si="1"/>
        <v/>
      </c>
      <c r="M7" s="15" t="str">
        <f t="shared" si="1"/>
        <v/>
      </c>
      <c r="N7" s="15" t="str">
        <f t="shared" si="1"/>
        <v/>
      </c>
      <c r="O7" s="16">
        <f t="shared" si="0"/>
        <v>91750.139999999985</v>
      </c>
    </row>
    <row r="8" spans="1:15" ht="30" customHeight="1" x14ac:dyDescent="0.3">
      <c r="A8" s="1"/>
      <c r="B8" s="2" t="s">
        <v>5</v>
      </c>
      <c r="C8" s="13">
        <v>2400</v>
      </c>
      <c r="D8" s="13">
        <v>2500</v>
      </c>
      <c r="E8" s="13">
        <v>2600</v>
      </c>
      <c r="F8" s="13">
        <v>2700</v>
      </c>
      <c r="G8" s="13">
        <v>2900</v>
      </c>
      <c r="H8" s="13">
        <v>3000</v>
      </c>
      <c r="I8" s="13">
        <v>3200</v>
      </c>
      <c r="J8" s="13"/>
      <c r="K8" s="13"/>
      <c r="L8" s="13"/>
      <c r="M8" s="13"/>
      <c r="N8" s="13"/>
      <c r="O8" s="14">
        <f t="shared" si="0"/>
        <v>19300</v>
      </c>
    </row>
    <row r="9" spans="1:15" ht="30" customHeight="1" x14ac:dyDescent="0.3">
      <c r="A9" s="1"/>
      <c r="B9" s="6" t="s">
        <v>6</v>
      </c>
      <c r="C9" s="17">
        <f>IFERROR(C7-C8,"")</f>
        <v>11659</v>
      </c>
      <c r="D9" s="17">
        <f t="shared" ref="D9:O9" si="2">IFERROR(D7-D8,"")</f>
        <v>22375.75</v>
      </c>
      <c r="E9" s="17">
        <f t="shared" si="2"/>
        <v>12931.93</v>
      </c>
      <c r="F9" s="17">
        <f t="shared" si="2"/>
        <v>-20375.27</v>
      </c>
      <c r="G9" s="17">
        <f t="shared" si="2"/>
        <v>14022.419999999998</v>
      </c>
      <c r="H9" s="17">
        <f t="shared" si="2"/>
        <v>16087.959999999995</v>
      </c>
      <c r="I9" s="17">
        <f>IFERROR(I7-I8,"")</f>
        <v>15748.349999999999</v>
      </c>
      <c r="J9" s="17" t="str">
        <f t="shared" si="2"/>
        <v/>
      </c>
      <c r="K9" s="17" t="str">
        <f t="shared" si="2"/>
        <v/>
      </c>
      <c r="L9" s="17" t="str">
        <f t="shared" si="2"/>
        <v/>
      </c>
      <c r="M9" s="17" t="str">
        <f t="shared" si="2"/>
        <v/>
      </c>
      <c r="N9" s="17" t="str">
        <f t="shared" si="2"/>
        <v/>
      </c>
      <c r="O9" s="18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dataValidations xWindow="45" yWindow="281" count="11">
    <dataValidation allowBlank="1" showInputMessage="1" showErrorMessage="1" prompt="Na tomto listu můžete vytvořit výkaz zisků a ztrát. Do buňky B1 zadejte rok a do buňky C2 název společnosti. Čistý příjem se automaticky počítá v buňce L2. V buňce B3 je graf." sqref="A1"/>
    <dataValidation allowBlank="1" showInputMessage="1" prompt="V této buňce je název tohoto listu. Do buňky níže zadejte název společnosti." sqref="C1:K1"/>
    <dataValidation allowBlank="1" showInputMessage="1" showErrorMessage="1" prompt="V buňce níže se automaticky počítá čistý příjem." sqref="L1:O1"/>
    <dataValidation allowBlank="1" showInputMessage="1" showErrorMessage="1" prompt="V buňkách vpravo se automaticky počítá příjem z provozu. Do buněk C6 až O6 zadejte příjem z úroků (považovaný za výdaj)." sqref="B5"/>
    <dataValidation allowBlank="1" showInputMessage="1" showErrorMessage="1" prompt="Do buněk vpravo zadejte příjem z úroků (považovaný za výdaj). V buňkách C7 až O7 se automaticky počítá příjem před daněmi z příjmu." sqref="B6"/>
    <dataValidation allowBlank="1" showInputMessage="1" showErrorMessage="1" prompt="V buňkách vpravo se automaticky počítá příjem před daněmi z příjmu. V buňkách C8 až O8 zadejte daňové náklady na daně z příjmu." sqref="B7"/>
    <dataValidation allowBlank="1" showInputMessage="1" showErrorMessage="1" prompt="V buňkách vpravo zadejte daňové náklady na daně z příjmu. V buňkách C9 až O9 se automaticky počítá čistý příjem." sqref="B8"/>
    <dataValidation allowBlank="1" showInputMessage="1" showErrorMessage="1" prompt="V buňkách vpravo se automaticky počítá čistý příjem." sqref="B9"/>
    <dataValidation allowBlank="1" showInputMessage="1" showErrorMessage="1" prompt="Do této buňky zadejte rok." sqref="B1"/>
    <dataValidation allowBlank="1" showInputMessage="1" showErrorMessage="1" prompt="V této buňce se automaticky počítá čistý příjem. Podrobnosti o výnosech zadejte do tabulky Výnosy a podrobnosti o provozních výdajích do tabulky Výdaje." sqref="L2:O2"/>
    <dataValidation allowBlank="1" showInputMessage="1" showErrorMessage="1" prompt="Do této buňky zadejte název společnosti. V buňce vpravo se automaticky počítá čistý příjem." sqref="C2:K2"/>
  </dataValidations>
  <printOptions horizontalCentered="1"/>
  <pageMargins left="0.25" right="0.25" top="0.75" bottom="0.75" header="0.3" footer="0.3"/>
  <pageSetup paperSize="9" scale="72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2"/>
  <sheetViews>
    <sheetView showGridLines="0" workbookViewId="0">
      <selection activeCell="B3" sqref="B3"/>
    </sheetView>
  </sheetViews>
  <sheetFormatPr defaultRowHeight="30" customHeight="1" x14ac:dyDescent="0.3"/>
  <cols>
    <col min="1" max="1" width="1.875" customWidth="1"/>
    <col min="2" max="2" width="29.875" customWidth="1"/>
    <col min="3" max="14" width="11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34"/>
      <c r="B1" s="39" t="str">
        <f>'Provozní výdaje'!B1:B2</f>
        <v>ROK</v>
      </c>
      <c r="C1" s="40" t="s">
        <v>33</v>
      </c>
      <c r="D1" s="40"/>
      <c r="E1" s="40"/>
      <c r="F1" s="40"/>
      <c r="G1" s="40"/>
      <c r="H1" s="40"/>
      <c r="I1" s="40"/>
      <c r="J1" s="40"/>
      <c r="K1" s="40"/>
      <c r="L1"/>
      <c r="M1"/>
      <c r="N1"/>
      <c r="O1"/>
    </row>
    <row r="2" spans="1:15" ht="65.099999999999994" customHeight="1" x14ac:dyDescent="0.3">
      <c r="A2" s="1"/>
      <c r="B2" s="39"/>
      <c r="C2" s="36" t="str">
        <f>'Zisky a ztráty'!C2:K2</f>
        <v>NÁZEV SPOLEČNOSTI</v>
      </c>
      <c r="D2" s="36"/>
      <c r="E2" s="36"/>
      <c r="F2" s="36"/>
      <c r="G2" s="36"/>
      <c r="H2" s="36"/>
      <c r="I2" s="36"/>
      <c r="J2" s="36"/>
      <c r="K2" s="36"/>
    </row>
    <row r="3" spans="1:15" ht="30" customHeight="1" x14ac:dyDescent="0.3">
      <c r="A3" s="4"/>
      <c r="B3" s="22" t="s">
        <v>23</v>
      </c>
      <c r="C3" s="23" t="s">
        <v>9</v>
      </c>
      <c r="D3" s="23" t="s">
        <v>10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16</v>
      </c>
      <c r="K3" s="23" t="s">
        <v>17</v>
      </c>
      <c r="L3" s="23" t="s">
        <v>19</v>
      </c>
      <c r="M3" s="23" t="s">
        <v>20</v>
      </c>
      <c r="N3" s="23" t="s">
        <v>21</v>
      </c>
      <c r="O3" s="23" t="s">
        <v>22</v>
      </c>
    </row>
    <row r="4" spans="1:15" ht="30" customHeight="1" x14ac:dyDescent="0.3">
      <c r="A4" s="1"/>
      <c r="B4" s="10" t="s">
        <v>24</v>
      </c>
      <c r="C4" s="26">
        <v>50000</v>
      </c>
      <c r="D4" s="26">
        <v>63098</v>
      </c>
      <c r="E4" s="26">
        <v>55125</v>
      </c>
      <c r="F4" s="26">
        <v>23881</v>
      </c>
      <c r="G4" s="26">
        <v>60775.31</v>
      </c>
      <c r="H4" s="26">
        <v>63814.080000000002</v>
      </c>
      <c r="I4" s="26">
        <v>67004.78</v>
      </c>
      <c r="J4" s="26">
        <v>89000</v>
      </c>
      <c r="K4" s="26"/>
      <c r="L4" s="26"/>
      <c r="M4" s="26"/>
      <c r="N4" s="26"/>
      <c r="O4" s="26">
        <f>SUM(C4:N4)</f>
        <v>472698.17000000004</v>
      </c>
    </row>
    <row r="5" spans="1:15" ht="30" customHeight="1" x14ac:dyDescent="0.3">
      <c r="A5" s="1"/>
      <c r="B5" s="10" t="s">
        <v>25</v>
      </c>
      <c r="C5" s="26">
        <v>0</v>
      </c>
      <c r="D5" s="26">
        <v>-500</v>
      </c>
      <c r="E5" s="26">
        <v>0</v>
      </c>
      <c r="F5" s="26">
        <v>0</v>
      </c>
      <c r="G5" s="26">
        <v>-234</v>
      </c>
      <c r="H5" s="26">
        <v>0</v>
      </c>
      <c r="I5" s="26">
        <v>0</v>
      </c>
      <c r="J5" s="26">
        <v>-300</v>
      </c>
      <c r="K5" s="26"/>
      <c r="L5" s="26"/>
      <c r="M5" s="26"/>
      <c r="N5" s="26"/>
      <c r="O5" s="26">
        <f t="shared" ref="O5:O11" si="0">SUM(C5:N5)</f>
        <v>-1034</v>
      </c>
    </row>
    <row r="6" spans="1:15" ht="30" customHeight="1" x14ac:dyDescent="0.3">
      <c r="A6" s="1"/>
      <c r="B6" s="10" t="s">
        <v>26</v>
      </c>
      <c r="C6" s="26">
        <v>-5000</v>
      </c>
      <c r="D6" s="26">
        <v>-5250</v>
      </c>
      <c r="E6" s="26">
        <v>-5513</v>
      </c>
      <c r="F6" s="26">
        <v>-5788</v>
      </c>
      <c r="G6" s="26">
        <v>-6078</v>
      </c>
      <c r="H6" s="26">
        <v>-5324</v>
      </c>
      <c r="I6" s="26">
        <v>-6700</v>
      </c>
      <c r="J6" s="26">
        <v>-400</v>
      </c>
      <c r="K6" s="26"/>
      <c r="L6" s="26"/>
      <c r="M6" s="26"/>
      <c r="N6" s="26"/>
      <c r="O6" s="26">
        <f t="shared" si="0"/>
        <v>-40053</v>
      </c>
    </row>
    <row r="7" spans="1:15" ht="30" customHeight="1" x14ac:dyDescent="0.3">
      <c r="A7" s="1"/>
      <c r="B7" s="10" t="s">
        <v>27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2000</v>
      </c>
      <c r="K7" s="26"/>
      <c r="L7" s="26"/>
      <c r="M7" s="26"/>
      <c r="N7" s="26"/>
      <c r="O7" s="26">
        <f t="shared" si="0"/>
        <v>2000</v>
      </c>
    </row>
    <row r="8" spans="1:15" ht="30" customHeight="1" x14ac:dyDescent="0.3">
      <c r="A8" s="1"/>
      <c r="B8" s="10" t="s">
        <v>28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/>
      <c r="K8" s="26"/>
      <c r="L8" s="26"/>
      <c r="M8" s="26"/>
      <c r="N8" s="26"/>
      <c r="O8" s="26">
        <f t="shared" si="0"/>
        <v>0</v>
      </c>
    </row>
    <row r="9" spans="1:15" ht="30" customHeight="1" x14ac:dyDescent="0.3">
      <c r="A9" s="1"/>
      <c r="B9" s="10" t="s">
        <v>29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/>
      <c r="K9" s="26"/>
      <c r="L9" s="26"/>
      <c r="M9" s="26"/>
      <c r="N9" s="26"/>
      <c r="O9" s="26">
        <f t="shared" si="0"/>
        <v>0</v>
      </c>
    </row>
    <row r="10" spans="1:15" ht="30" customHeight="1" x14ac:dyDescent="0.3">
      <c r="A10" s="1"/>
      <c r="B10" s="25" t="s">
        <v>30</v>
      </c>
      <c r="C10" s="28">
        <f t="shared" ref="C10:N10" si="1">IF(SUM(C4:C9)=0,"",SUM(C4:C9))</f>
        <v>45000</v>
      </c>
      <c r="D10" s="29">
        <f t="shared" si="1"/>
        <v>57348</v>
      </c>
      <c r="E10" s="28">
        <f t="shared" si="1"/>
        <v>49612</v>
      </c>
      <c r="F10" s="28">
        <f t="shared" si="1"/>
        <v>18093</v>
      </c>
      <c r="G10" s="28">
        <f t="shared" si="1"/>
        <v>54463.31</v>
      </c>
      <c r="H10" s="28">
        <f t="shared" si="1"/>
        <v>58490.080000000002</v>
      </c>
      <c r="I10" s="28">
        <f t="shared" si="1"/>
        <v>60304.78</v>
      </c>
      <c r="J10" s="28">
        <f t="shared" si="1"/>
        <v>90300</v>
      </c>
      <c r="K10" s="28" t="str">
        <f t="shared" si="1"/>
        <v/>
      </c>
      <c r="L10" s="28" t="str">
        <f t="shared" si="1"/>
        <v/>
      </c>
      <c r="M10" s="28" t="str">
        <f t="shared" si="1"/>
        <v/>
      </c>
      <c r="N10" s="28" t="str">
        <f t="shared" si="1"/>
        <v/>
      </c>
      <c r="O10" s="30">
        <f>SUBTOTAL(109,Výnosy[Od začátku roku])</f>
        <v>433611.17000000004</v>
      </c>
    </row>
    <row r="11" spans="1:15" ht="30" customHeight="1" x14ac:dyDescent="0.3">
      <c r="A11" s="1"/>
      <c r="B11" s="9" t="s">
        <v>31</v>
      </c>
      <c r="C11" s="27">
        <v>20000</v>
      </c>
      <c r="D11" s="27">
        <v>21000</v>
      </c>
      <c r="E11" s="27">
        <v>22050</v>
      </c>
      <c r="F11" s="27">
        <v>23152.5</v>
      </c>
      <c r="G11" s="27">
        <v>24310.13</v>
      </c>
      <c r="H11" s="27">
        <v>25525.63</v>
      </c>
      <c r="I11" s="27">
        <v>26801.91</v>
      </c>
      <c r="J11" s="27">
        <v>48654</v>
      </c>
      <c r="K11" s="27"/>
      <c r="L11" s="27"/>
      <c r="M11" s="27"/>
      <c r="N11" s="27"/>
      <c r="O11" s="27">
        <f t="shared" si="0"/>
        <v>211494.17</v>
      </c>
    </row>
    <row r="12" spans="1:15" ht="30" customHeight="1" x14ac:dyDescent="0.3">
      <c r="B12" s="3" t="s">
        <v>32</v>
      </c>
      <c r="C12" s="31">
        <f>IFERROR(C10-C11,"")</f>
        <v>25000</v>
      </c>
      <c r="D12" s="31">
        <f>IFERROR(D10-D11,"")</f>
        <v>36348</v>
      </c>
      <c r="E12" s="31">
        <f t="shared" ref="E12:O12" si="2">IFERROR(E10-E11,"")</f>
        <v>27562</v>
      </c>
      <c r="F12" s="31">
        <f t="shared" si="2"/>
        <v>-5059.5</v>
      </c>
      <c r="G12" s="31">
        <f t="shared" si="2"/>
        <v>30153.179999999997</v>
      </c>
      <c r="H12" s="31">
        <f t="shared" si="2"/>
        <v>32964.449999999997</v>
      </c>
      <c r="I12" s="31">
        <f t="shared" si="2"/>
        <v>33502.869999999995</v>
      </c>
      <c r="J12" s="31">
        <f t="shared" si="2"/>
        <v>41646</v>
      </c>
      <c r="K12" s="31" t="str">
        <f t="shared" si="2"/>
        <v/>
      </c>
      <c r="L12" s="31" t="str">
        <f t="shared" si="2"/>
        <v/>
      </c>
      <c r="M12" s="31" t="str">
        <f t="shared" si="2"/>
        <v/>
      </c>
      <c r="N12" s="31" t="str">
        <f t="shared" si="2"/>
        <v/>
      </c>
      <c r="O12" s="31">
        <f t="shared" si="2"/>
        <v>222117.00000000003</v>
      </c>
    </row>
  </sheetData>
  <dataConsolidate/>
  <mergeCells count="3">
    <mergeCell ref="B1:B2"/>
    <mergeCell ref="C1:K1"/>
    <mergeCell ref="C2:K2"/>
  </mergeCells>
  <dataValidations count="9">
    <dataValidation allowBlank="1" showInputMessage="1" showErrorMessage="1" prompt="Do tabulky Výnosy na tomto listu zadejte výnosy z různých zdrojů. Hrubý zisk se počítá automaticky." sqref="A1"/>
    <dataValidation allowBlank="1" showInputMessage="1" prompt="V této buňce je název tohoto listu. V buňce níže se automaticky aktualizuje název společnosti." sqref="C1:K1"/>
    <dataValidation allowBlank="1" showInputMessage="1" showErrorMessage="1" prompt="Ve sloupci s tímto záhlavím můžete zadávat položky měsíčních výnosů." sqref="C3:N3"/>
    <dataValidation allowBlank="1" showInputMessage="1" showErrorMessage="1" prompt="V buňkách vpravo se automaticky počítá hrubý zisk." sqref="B12"/>
    <dataValidation allowBlank="1" showInputMessage="1" showErrorMessage="1" prompt="Do buněk vpravo zadejte náklady na prodané zboží. V řádku níže se automaticky počítá hrubý zisk." sqref="B11"/>
    <dataValidation allowBlank="1" showInputMessage="1" showErrorMessage="1" prompt="Ve sloupci pod tímto záhlavím se automaticky počítá celková částka od začátku roku. Pod náklady na prodané zboží v tabulce jsou hrubé zisky." sqref="O3"/>
    <dataValidation allowBlank="1" showInputMessage="1" showErrorMessage="1" prompt="Ve sloupci s tímto záhlavím můžete zadat nebo upravit položky výnosů. Částky výnosů zadávejte pod jednotlivé měsíce uvedené na tomto řádku vpravo." sqref="B3"/>
    <dataValidation allowBlank="1" showInputMessage="1" showErrorMessage="1" prompt="V této buňce se automaticky aktualizuje rok a v buňce C2 název společnosti." sqref="B1:B2"/>
    <dataValidation allowBlank="1" showInputMessage="1" showErrorMessage="1" prompt="V této buňce se automaticky aktualizuje název společnosti. Do tabulky níže zadejte podrobnosti výnosů." sqref="C2:K2"/>
  </dataValidations>
  <printOptions horizontalCentered="1"/>
  <pageMargins left="0.25" right="0.25" top="0.75" bottom="0.75" header="0.3" footer="0.3"/>
  <pageSetup paperSize="9" scale="72" fitToHeight="0" orientation="landscape" r:id="rId1"/>
  <headerFooter differentFirst="1">
    <oddFooter>&amp;C&amp;K03+000Page &amp;P of &amp;N</oddFooter>
  </headerFooter>
  <ignoredErrors>
    <ignoredError sqref="O11 O4:O9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7"/>
  <sheetViews>
    <sheetView showGridLines="0" workbookViewId="0"/>
  </sheetViews>
  <sheetFormatPr defaultRowHeight="30" customHeight="1" x14ac:dyDescent="0.3"/>
  <cols>
    <col min="1" max="1" width="1.875" customWidth="1"/>
    <col min="2" max="2" width="29.875" customWidth="1"/>
    <col min="3" max="14" width="11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39" t="str">
        <f>'Zisky a ztráty'!B1:B2</f>
        <v>ROK</v>
      </c>
      <c r="C1" s="40" t="s">
        <v>49</v>
      </c>
      <c r="D1" s="40"/>
      <c r="E1" s="40"/>
      <c r="F1" s="40"/>
      <c r="G1" s="40"/>
      <c r="H1" s="40"/>
      <c r="I1" s="40"/>
      <c r="J1" s="40"/>
      <c r="K1" s="40"/>
      <c r="L1"/>
      <c r="M1"/>
      <c r="N1"/>
      <c r="O1"/>
    </row>
    <row r="2" spans="1:15" ht="65.099999999999994" customHeight="1" x14ac:dyDescent="0.3">
      <c r="A2" s="1"/>
      <c r="B2" s="39"/>
      <c r="C2" s="36" t="str">
        <f>'Zisky a ztráty'!C2:K2</f>
        <v>NÁZEV SPOLEČNOSTI</v>
      </c>
      <c r="D2" s="36"/>
      <c r="E2" s="36"/>
      <c r="F2" s="36"/>
      <c r="G2" s="36"/>
      <c r="H2" s="36"/>
      <c r="I2" s="36"/>
      <c r="J2" s="36"/>
      <c r="K2" s="36"/>
    </row>
    <row r="3" spans="1:15" ht="30" customHeight="1" x14ac:dyDescent="0.3">
      <c r="A3" s="4"/>
      <c r="B3" s="21" t="s">
        <v>34</v>
      </c>
      <c r="C3" s="24" t="s">
        <v>9</v>
      </c>
      <c r="D3" s="24" t="s">
        <v>10</v>
      </c>
      <c r="E3" s="24" t="s">
        <v>11</v>
      </c>
      <c r="F3" s="24" t="s">
        <v>12</v>
      </c>
      <c r="G3" s="24" t="s">
        <v>13</v>
      </c>
      <c r="H3" s="24" t="s">
        <v>14</v>
      </c>
      <c r="I3" s="24" t="s">
        <v>15</v>
      </c>
      <c r="J3" s="24" t="s">
        <v>16</v>
      </c>
      <c r="K3" s="24" t="s">
        <v>17</v>
      </c>
      <c r="L3" s="24" t="s">
        <v>19</v>
      </c>
      <c r="M3" s="24" t="s">
        <v>20</v>
      </c>
      <c r="N3" s="24" t="s">
        <v>21</v>
      </c>
      <c r="O3" s="24" t="s">
        <v>22</v>
      </c>
    </row>
    <row r="4" spans="1:15" ht="30" customHeight="1" x14ac:dyDescent="0.3">
      <c r="A4" s="1"/>
      <c r="B4" s="8" t="s">
        <v>35</v>
      </c>
      <c r="C4" s="11">
        <v>7500</v>
      </c>
      <c r="D4" s="11">
        <v>7875</v>
      </c>
      <c r="E4" s="11">
        <v>8268.75</v>
      </c>
      <c r="F4" s="11">
        <v>8682.19</v>
      </c>
      <c r="G4" s="11">
        <v>9116.2999999999993</v>
      </c>
      <c r="H4" s="11">
        <v>9572.11</v>
      </c>
      <c r="I4" s="11">
        <v>10050.719999999999</v>
      </c>
      <c r="J4" s="11"/>
      <c r="K4" s="11"/>
      <c r="L4" s="11"/>
      <c r="M4" s="11"/>
      <c r="N4" s="11"/>
      <c r="O4" s="12">
        <f t="shared" ref="O4:O16" si="0">SUM(C4:N4)</f>
        <v>61065.070000000007</v>
      </c>
    </row>
    <row r="5" spans="1:15" ht="30" customHeight="1" x14ac:dyDescent="0.3">
      <c r="A5" s="1"/>
      <c r="B5" s="8" t="s">
        <v>36</v>
      </c>
      <c r="C5" s="11">
        <v>500</v>
      </c>
      <c r="D5" s="11">
        <v>525</v>
      </c>
      <c r="E5" s="11">
        <v>551.25</v>
      </c>
      <c r="F5" s="11">
        <v>578.80999999999995</v>
      </c>
      <c r="G5" s="11">
        <v>607.75</v>
      </c>
      <c r="H5" s="11">
        <v>638.14</v>
      </c>
      <c r="I5" s="11">
        <v>670.05</v>
      </c>
      <c r="J5" s="11"/>
      <c r="K5" s="11"/>
      <c r="L5" s="11"/>
      <c r="M5" s="11"/>
      <c r="N5" s="11"/>
      <c r="O5" s="12">
        <f t="shared" si="0"/>
        <v>4071</v>
      </c>
    </row>
    <row r="6" spans="1:15" ht="30" customHeight="1" x14ac:dyDescent="0.3">
      <c r="A6" s="1"/>
      <c r="B6" s="8" t="s">
        <v>37</v>
      </c>
      <c r="C6" s="11">
        <v>1500</v>
      </c>
      <c r="D6" s="11">
        <v>1575</v>
      </c>
      <c r="E6" s="11">
        <v>1653.75</v>
      </c>
      <c r="F6" s="11">
        <v>1736.44</v>
      </c>
      <c r="G6" s="11">
        <v>1823.26</v>
      </c>
      <c r="H6" s="11">
        <v>1914.42</v>
      </c>
      <c r="I6" s="11">
        <v>2010.14</v>
      </c>
      <c r="J6" s="11"/>
      <c r="K6" s="11"/>
      <c r="L6" s="11"/>
      <c r="M6" s="11"/>
      <c r="N6" s="11"/>
      <c r="O6" s="12">
        <f>SUM(C6:N6)</f>
        <v>12213.01</v>
      </c>
    </row>
    <row r="7" spans="1:15" ht="30" customHeight="1" x14ac:dyDescent="0.3">
      <c r="A7" s="1"/>
      <c r="B7" s="8" t="s">
        <v>38</v>
      </c>
      <c r="C7" s="11">
        <v>475</v>
      </c>
      <c r="D7" s="11">
        <v>498.75</v>
      </c>
      <c r="E7" s="11">
        <v>523.69000000000005</v>
      </c>
      <c r="F7" s="11">
        <v>549.87</v>
      </c>
      <c r="G7" s="11">
        <v>577.37</v>
      </c>
      <c r="H7" s="11">
        <v>606.23</v>
      </c>
      <c r="I7" s="11">
        <v>636.54999999999995</v>
      </c>
      <c r="J7" s="11"/>
      <c r="K7" s="11"/>
      <c r="L7" s="11"/>
      <c r="M7" s="11"/>
      <c r="N7" s="11"/>
      <c r="O7" s="12">
        <f t="shared" si="0"/>
        <v>3867.46</v>
      </c>
    </row>
    <row r="8" spans="1:15" ht="30" customHeight="1" x14ac:dyDescent="0.3">
      <c r="A8" s="1"/>
      <c r="B8" s="8" t="s">
        <v>39</v>
      </c>
      <c r="C8" s="11">
        <v>123</v>
      </c>
      <c r="D8" s="11">
        <v>123</v>
      </c>
      <c r="E8" s="11">
        <v>123</v>
      </c>
      <c r="F8" s="11">
        <v>123</v>
      </c>
      <c r="G8" s="11">
        <v>123</v>
      </c>
      <c r="H8" s="11">
        <v>123</v>
      </c>
      <c r="I8" s="11">
        <v>123</v>
      </c>
      <c r="J8" s="11"/>
      <c r="K8" s="11"/>
      <c r="L8" s="11"/>
      <c r="M8" s="11"/>
      <c r="N8" s="11"/>
      <c r="O8" s="12">
        <f t="shared" si="0"/>
        <v>861</v>
      </c>
    </row>
    <row r="9" spans="1:15" ht="30" customHeight="1" x14ac:dyDescent="0.3">
      <c r="A9" s="1"/>
      <c r="B9" s="8" t="s">
        <v>40</v>
      </c>
      <c r="C9" s="11">
        <v>68</v>
      </c>
      <c r="D9" s="11">
        <v>68</v>
      </c>
      <c r="E9" s="11">
        <v>68</v>
      </c>
      <c r="F9" s="11">
        <v>68</v>
      </c>
      <c r="G9" s="11">
        <v>68</v>
      </c>
      <c r="H9" s="11">
        <v>68</v>
      </c>
      <c r="I9" s="11">
        <v>68</v>
      </c>
      <c r="J9" s="11"/>
      <c r="K9" s="11"/>
      <c r="L9" s="11"/>
      <c r="M9" s="11"/>
      <c r="N9" s="11"/>
      <c r="O9" s="12">
        <f t="shared" si="0"/>
        <v>476</v>
      </c>
    </row>
    <row r="10" spans="1:15" ht="30" customHeight="1" x14ac:dyDescent="0.3">
      <c r="A10" s="1"/>
      <c r="B10" s="8" t="s">
        <v>41</v>
      </c>
      <c r="C10" s="11">
        <v>125</v>
      </c>
      <c r="D10" s="11">
        <v>125</v>
      </c>
      <c r="E10" s="11">
        <v>125</v>
      </c>
      <c r="F10" s="11">
        <v>125</v>
      </c>
      <c r="G10" s="11">
        <v>125</v>
      </c>
      <c r="H10" s="11">
        <v>125</v>
      </c>
      <c r="I10" s="11">
        <v>125</v>
      </c>
      <c r="J10" s="11"/>
      <c r="K10" s="11"/>
      <c r="L10" s="11"/>
      <c r="M10" s="11"/>
      <c r="N10" s="11"/>
      <c r="O10" s="12">
        <f t="shared" si="0"/>
        <v>875</v>
      </c>
    </row>
    <row r="11" spans="1:15" ht="30" customHeight="1" x14ac:dyDescent="0.3">
      <c r="A11" s="1"/>
      <c r="B11" s="8" t="s">
        <v>42</v>
      </c>
      <c r="C11" s="11">
        <v>250</v>
      </c>
      <c r="D11" s="11">
        <v>262.5</v>
      </c>
      <c r="E11" s="11">
        <v>275.63</v>
      </c>
      <c r="F11" s="11">
        <v>289.41000000000003</v>
      </c>
      <c r="G11" s="11">
        <v>303.88</v>
      </c>
      <c r="H11" s="11">
        <v>319.07</v>
      </c>
      <c r="I11" s="11">
        <v>335.02</v>
      </c>
      <c r="J11" s="11"/>
      <c r="K11" s="11"/>
      <c r="L11" s="11"/>
      <c r="M11" s="11"/>
      <c r="N11" s="11"/>
      <c r="O11" s="12">
        <f>SUM(C11:N11)</f>
        <v>2035.51</v>
      </c>
    </row>
    <row r="12" spans="1:15" ht="30" customHeight="1" x14ac:dyDescent="0.3">
      <c r="A12" s="1"/>
      <c r="B12" s="8" t="s">
        <v>43</v>
      </c>
      <c r="C12" s="11">
        <v>100</v>
      </c>
      <c r="D12" s="11">
        <v>105</v>
      </c>
      <c r="E12" s="11">
        <v>110.25</v>
      </c>
      <c r="F12" s="11">
        <v>115.76</v>
      </c>
      <c r="G12" s="11">
        <v>121.55</v>
      </c>
      <c r="H12" s="11">
        <v>127.63</v>
      </c>
      <c r="I12" s="11">
        <v>134.01</v>
      </c>
      <c r="J12" s="11"/>
      <c r="K12" s="11"/>
      <c r="L12" s="11"/>
      <c r="M12" s="11"/>
      <c r="N12" s="11"/>
      <c r="O12" s="12">
        <f t="shared" si="0"/>
        <v>814.19999999999993</v>
      </c>
    </row>
    <row r="13" spans="1:15" ht="30" customHeight="1" x14ac:dyDescent="0.3">
      <c r="A13" s="1"/>
      <c r="B13" s="8" t="s">
        <v>44</v>
      </c>
      <c r="C13" s="11">
        <v>200</v>
      </c>
      <c r="D13" s="11">
        <v>210</v>
      </c>
      <c r="E13" s="11">
        <v>220.5</v>
      </c>
      <c r="F13" s="11">
        <v>231.53</v>
      </c>
      <c r="G13" s="11">
        <v>243.1</v>
      </c>
      <c r="H13" s="11">
        <v>255.26</v>
      </c>
      <c r="I13" s="11">
        <v>268.02</v>
      </c>
      <c r="J13" s="11"/>
      <c r="K13" s="11"/>
      <c r="L13" s="11"/>
      <c r="M13" s="11"/>
      <c r="N13" s="11"/>
      <c r="O13" s="12">
        <f t="shared" si="0"/>
        <v>1628.4099999999999</v>
      </c>
    </row>
    <row r="14" spans="1:15" ht="30" customHeight="1" x14ac:dyDescent="0.3">
      <c r="A14" s="1"/>
      <c r="B14" s="8" t="s">
        <v>45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/>
      <c r="K14" s="11"/>
      <c r="L14" s="11"/>
      <c r="M14" s="11"/>
      <c r="N14" s="11"/>
      <c r="O14" s="12">
        <f t="shared" si="0"/>
        <v>0</v>
      </c>
    </row>
    <row r="15" spans="1:15" ht="30" customHeight="1" x14ac:dyDescent="0.3">
      <c r="A15" s="1"/>
      <c r="B15" s="8" t="s">
        <v>46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/>
      <c r="K15" s="11"/>
      <c r="L15" s="11"/>
      <c r="M15" s="11"/>
      <c r="N15" s="11"/>
      <c r="O15" s="12">
        <f t="shared" si="0"/>
        <v>0</v>
      </c>
    </row>
    <row r="16" spans="1:15" ht="30" customHeight="1" x14ac:dyDescent="0.3">
      <c r="A16" s="1"/>
      <c r="B16" s="8" t="s">
        <v>47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/>
      <c r="K16" s="11"/>
      <c r="L16" s="11"/>
      <c r="M16" s="11"/>
      <c r="N16" s="11"/>
      <c r="O16" s="12">
        <f t="shared" si="0"/>
        <v>0</v>
      </c>
    </row>
    <row r="17" spans="1:15" ht="30" customHeight="1" x14ac:dyDescent="0.3">
      <c r="A17" s="1"/>
      <c r="B17" s="8" t="s">
        <v>48</v>
      </c>
      <c r="C17" s="32">
        <f t="shared" ref="C17:N17" si="1">IF(SUM(C4:C16)=0,"",SUM(C4:C16))</f>
        <v>10841</v>
      </c>
      <c r="D17" s="32">
        <f t="shared" si="1"/>
        <v>11367.25</v>
      </c>
      <c r="E17" s="32">
        <f t="shared" si="1"/>
        <v>11919.82</v>
      </c>
      <c r="F17" s="32">
        <f t="shared" si="1"/>
        <v>12500.010000000002</v>
      </c>
      <c r="G17" s="32">
        <f t="shared" si="1"/>
        <v>13109.21</v>
      </c>
      <c r="H17" s="32">
        <f t="shared" si="1"/>
        <v>13748.859999999999</v>
      </c>
      <c r="I17" s="32">
        <f t="shared" si="1"/>
        <v>14420.509999999998</v>
      </c>
      <c r="J17" s="32" t="str">
        <f t="shared" si="1"/>
        <v/>
      </c>
      <c r="K17" s="32" t="str">
        <f t="shared" si="1"/>
        <v/>
      </c>
      <c r="L17" s="32" t="str">
        <f t="shared" si="1"/>
        <v/>
      </c>
      <c r="M17" s="32" t="str">
        <f t="shared" si="1"/>
        <v/>
      </c>
      <c r="N17" s="32" t="str">
        <f t="shared" si="1"/>
        <v/>
      </c>
      <c r="O17" s="33">
        <f>SUBTOTAL(109,Výdaje[Od začátku roku])</f>
        <v>87906.66</v>
      </c>
    </row>
  </sheetData>
  <dataConsolidate/>
  <mergeCells count="3">
    <mergeCell ref="B1:B2"/>
    <mergeCell ref="C1:K1"/>
    <mergeCell ref="C2:K2"/>
  </mergeCells>
  <dataValidations count="7">
    <dataValidation allowBlank="1" showInputMessage="1" showErrorMessage="1" prompt="Ve sloupci s tímto záhlavím můžete zadávat položky měsíčních provozních výdajů." sqref="C3:N3"/>
    <dataValidation allowBlank="1" showInputMessage="1" showErrorMessage="1" prompt="Ve sloupci pod tímto záhlavím se automaticky počítá celková částka od začátku roku. Celkové provozní výdaje jsou v řádku na konci tabulky." sqref="O3"/>
    <dataValidation allowBlank="1" showInputMessage="1" showErrorMessage="1" prompt="Ve sloupci s tímto záhlavím můžete zadat nebo upravit položky provozních výdajů." sqref="B3"/>
    <dataValidation allowBlank="1" showInputMessage="1" prompt="V této buňce je název tohoto listu. V buňce níže se automaticky aktualizuje název společnosti." sqref="C1:K1"/>
    <dataValidation allowBlank="1" showInputMessage="1" showErrorMessage="1" prompt="Do tabulky Výdaje na tomto listu zadávejte provozní výdaje. Celková hodnota se počítá automaticky." sqref="A1"/>
    <dataValidation allowBlank="1" showInputMessage="1" showErrorMessage="1" prompt="V této buňce se automaticky aktualizuje rok a v buňce C2 název společnosti." sqref="B1:B2"/>
    <dataValidation allowBlank="1" showInputMessage="1" showErrorMessage="1" prompt="V této buňce se automaticky aktualizuje název společnosti. Do tabulky níže zadávejte podrobnosti výdajů." sqref="C2:K2"/>
  </dataValidations>
  <printOptions horizontalCentered="1"/>
  <pageMargins left="0.25" right="0.25" top="0.75" bottom="0.75" header="0.3" footer="0.3"/>
  <pageSetup paperSize="9" scale="72" fitToHeight="0" orientation="landscape" r:id="rId1"/>
  <headerFooter differentFirst="1">
    <oddFooter>&amp;C&amp;K03+000Page &amp;P of &amp;N</oddFooter>
  </headerFooter>
  <ignoredErrors>
    <ignoredError sqref="O4:O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Zisky a ztráty</vt:lpstr>
      <vt:lpstr>Výnosy</vt:lpstr>
      <vt:lpstr>Provozní výdaje</vt:lpstr>
      <vt:lpstr>ČistýPříjem</vt:lpstr>
      <vt:lpstr>'Provozní výdaje'!Názvy_tisku</vt:lpstr>
      <vt:lpstr>Výnosy!Názvy_tisku</vt:lpstr>
      <vt:lpstr>'Zisky a ztráty'!Názvy_tisku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tester</cp:lastModifiedBy>
  <dcterms:created xsi:type="dcterms:W3CDTF">2018-02-27T04:33:55Z</dcterms:created>
  <dcterms:modified xsi:type="dcterms:W3CDTF">2018-04-24T12:09:05Z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