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cs-CZ\"/>
    </mc:Choice>
  </mc:AlternateContent>
  <xr:revisionPtr revIDLastSave="0" documentId="12_ncr:500000_{12D97487-B029-4CA1-8125-E0D5698015E5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Peněžní deník" sheetId="7" r:id="rId1"/>
  </sheets>
  <definedNames>
    <definedName name="Název1">Souhrn[[#Headers],[Kategorie]]</definedName>
    <definedName name="NázevSloupce1">Deník[[#Headers],[Č. transakce]]</definedName>
    <definedName name="_xlnm.Print_Titles" localSheetId="0">'Peněžní deník'!$B:$C,'Peněžní deník'!$2:$2</definedName>
    <definedName name="OblastNázvuŘádku1..I1">'Peněžní deník'!$D$1</definedName>
    <definedName name="VyhledáníKategorie">Souhrn[Kategorie]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<sst xmlns="http://schemas.openxmlformats.org/spreadsheetml/2006/main" count="33" uniqueCount="24">
  <si>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Peněžní deník</t>
  </si>
  <si>
    <t>Souhrn útrat</t>
  </si>
  <si>
    <t>Kategorie</t>
  </si>
  <si>
    <t>Vklad</t>
  </si>
  <si>
    <t>Potraviny</t>
  </si>
  <si>
    <t>Zábava</t>
  </si>
  <si>
    <t>Škola</t>
  </si>
  <si>
    <t>Služby</t>
  </si>
  <si>
    <t>Jiné</t>
  </si>
  <si>
    <t>Celkem</t>
  </si>
  <si>
    <t>Aktuální zůstatek</t>
  </si>
  <si>
    <t>Č. transakce</t>
  </si>
  <si>
    <t>Debetní karta</t>
  </si>
  <si>
    <t>Datum</t>
  </si>
  <si>
    <t>Popis</t>
  </si>
  <si>
    <t>Počáteční zůstatek</t>
  </si>
  <si>
    <t>Školní registrační poplatek</t>
  </si>
  <si>
    <t>Elektřina</t>
  </si>
  <si>
    <t>Školní potřeby</t>
  </si>
  <si>
    <t>Nákup potravin</t>
  </si>
  <si>
    <t>Školní video</t>
  </si>
  <si>
    <t>Výběr (-)</t>
  </si>
  <si>
    <t>Vklad (+)</t>
  </si>
  <si>
    <t>Zůstatek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</si>
</sst>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[$Kč-405]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4" fontId="4" fillId="0" borderId="0" applyFont="0" applyFill="0" applyBorder="0" applyProtection="0">
      <alignment horizontal="right" vertical="center" indent="5"/>
    </xf>
    <xf numFmtId="164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5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4" fontId="0" fillId="0" borderId="0" xfId="7" applyNumberFormat="1" applyFont="1" applyFill="1" applyBorder="1">
      <alignment horizontal="right" vertical="center" indent="1"/>
    </xf>
    <xf numFmtId="165" fontId="0" fillId="0" borderId="0" xfId="6" applyNumberFormat="1" applyFont="1" applyFill="1" applyBorder="1">
      <alignment horizontal="right" vertical="center"/>
    </xf>
    <xf numFmtId="165" fontId="0" fillId="0" borderId="0" xfId="5" applyNumberFormat="1" applyFont="1" applyFill="1" applyBorder="1">
      <alignment horizontal="right" vertical="center" indent="5"/>
    </xf>
    <xf numFmtId="165" fontId="6" fillId="2" borderId="1" xfId="10" applyNumberFormat="1">
      <alignment horizontal="right" vertical="center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</cellXfs>
  <cellStyles count="12">
    <cellStyle name="Celkem" xfId="10" builtinId="25" customBuiltin="1"/>
    <cellStyle name="Datum" xfId="7" xr:uid="{00000000-0005-0000-0000-000003000000}"/>
    <cellStyle name="Měna" xfId="6" builtinId="4" customBuiltin="1"/>
    <cellStyle name="Měny bez des. míst" xfId="5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8" builtinId="19" customBuiltin="1"/>
    <cellStyle name="Název" xfId="1" builtinId="15" customBuiltin="1"/>
    <cellStyle name="Normální" xfId="0" builtinId="0" customBuiltin="1"/>
    <cellStyle name="Vysvětlující text" xfId="9" builtinId="53" customBuiltin="1"/>
    <cellStyle name="Záhlaví zůstatku" xfId="11" xr:uid="{00000000-0005-0000-0000-000000000000}"/>
  </cellStyles>
  <dxfs count="14">
    <dxf>
      <numFmt numFmtId="166" formatCode="_-* #,##0.00\ [$Kč-405]_-;\-* #,##0.00\ [$Kč-405]_-;_-* &quot;-&quot;??\ [$Kč-405]_-;_-@_-"/>
    </dxf>
    <dxf>
      <numFmt numFmtId="165" formatCode="#,##0.00\ [$Kč-405]"/>
    </dxf>
    <dxf>
      <numFmt numFmtId="165" formatCode="#,##0.00\ [$Kč-405]"/>
    </dxf>
    <dxf>
      <numFmt numFmtId="165" formatCode="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PeněžníDeník" defaultPivotStyle="PivotStyleLight16">
    <tableStyle name="Souhrn peněžního deníku" pivot="0" count="4" xr9:uid="{00000000-0011-0000-FFFF-FFFF00000000}">
      <tableStyleElement type="wholeTable" dxfId="13"/>
      <tableStyleElement type="headerRow" dxfId="12"/>
      <tableStyleElement type="firstRowStripe" dxfId="11"/>
      <tableStyleElement type="secondRowStripe" dxfId="10"/>
    </tableStyle>
    <tableStyle name="PeněžníDeník" pivot="0" count="3" xr9:uid="{00000000-0011-0000-FFFF-FFFF01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ník" displayName="Deník" ref="D2:J8">
  <tableColumns count="7">
    <tableColumn id="1" xr3:uid="{00000000-0010-0000-0000-000001000000}" name="Č. transakce" totalsRowLabel="Totals"/>
    <tableColumn id="6" xr3:uid="{00000000-0010-0000-0000-000006000000}" name="Datum"/>
    <tableColumn id="7" xr3:uid="{00000000-0010-0000-0000-000007000000}" name="Popis" totalsRowDxfId="5"/>
    <tableColumn id="2" xr3:uid="{00000000-0010-0000-0000-000002000000}" name="Kategorie" totalsRowDxfId="4"/>
    <tableColumn id="3" xr3:uid="{00000000-0010-0000-0000-000003000000}" name="Výběr (-)" totalsRowFunction="sum" dataDxfId="3"/>
    <tableColumn id="4" xr3:uid="{00000000-0010-0000-0000-000004000000}" name="Vklad (+)" totalsRowFunction="sum" dataDxfId="2"/>
    <tableColumn id="5" xr3:uid="{00000000-0010-0000-0000-000005000000}" name="Zůstatek" totalsRowFunction="custom" dataDxfId="1" dataCellStyle="Měna">
      <calculatedColumnFormula>IF(ISBLANK(Deník[[#This Row],[Výběr (-)]]),J2+Deník[[#This Row],[Vklad (+)]],J2-Deník[[#This Row],[Výběr (-)]])</calculatedColumnFormula>
      <totalsRowFormula>Deník[[#Totals],[Vklad (+)]]-Deník[[#Totals],[Výběr (-)]]</totalsRowFormula>
    </tableColumn>
  </tableColumns>
  <tableStyleInfo name="PeněžníDeník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číslo transakce, datum, popis, kategorii a částku výběru nebo vkladu. Zůstatek se počítá automatick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ouhrn" displayName="Souhrn" ref="B3:C9" totalsRowShown="0">
  <tableColumns count="2">
    <tableColumn id="1" xr3:uid="{00000000-0010-0000-0100-000001000000}" name="Kategorie"/>
    <tableColumn id="2" xr3:uid="{00000000-0010-0000-0100-000002000000}" name="Celkem" dataDxfId="0">
      <calculatedColumnFormula>SUMIF(Deník[Kategorie],"=" &amp;Souhrn[[#This Row],[Kategorie]],Deník[Výběr (-)])</calculatedColumnFormula>
    </tableColumn>
  </tableColumns>
  <tableStyleInfo name="Souhrn peněžního deníku" showFirstColumn="0" showLastColumn="0" showRowStripes="0" showColumnStripes="0"/>
  <extLst>
    <ext xmlns:x14="http://schemas.microsoft.com/office/spreadsheetml/2009/9/main" uri="{504A1905-F514-4f6f-8877-14C23A59335A}">
      <x14:table altTextSummary="Do této tabulky zadejte kategorie. Součet se aktualizuje automaticky.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19.7109375" style="4" customWidth="1"/>
    <col min="4" max="4" width="15.28515625" customWidth="1"/>
    <col min="5" max="5" width="15.140625" customWidth="1"/>
    <col min="6" max="6" width="30.7109375" customWidth="1"/>
    <col min="7" max="7" width="18.710937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12" t="s">
        <v>0</v>
      </c>
      <c r="C1" s="12"/>
      <c r="D1" s="13" t="s">
        <v>10</v>
      </c>
      <c r="E1" s="13"/>
      <c r="F1" s="13"/>
      <c r="G1" s="13"/>
      <c r="H1" s="13"/>
      <c r="I1" s="11">
        <f>SUM(Deník[Vklad (+)])-SUM(Deník[Výběr (-)])</f>
        <v>32340</v>
      </c>
      <c r="J1" s="11"/>
    </row>
    <row r="2" spans="2:10" ht="33" customHeight="1" x14ac:dyDescent="0.25">
      <c r="B2" s="14" t="s">
        <v>1</v>
      </c>
      <c r="C2" s="14"/>
      <c r="D2" t="s">
        <v>11</v>
      </c>
      <c r="E2" t="s">
        <v>13</v>
      </c>
      <c r="F2" t="s">
        <v>14</v>
      </c>
      <c r="G2" t="s">
        <v>2</v>
      </c>
      <c r="H2" s="6" t="s">
        <v>21</v>
      </c>
      <c r="I2" s="6" t="s">
        <v>22</v>
      </c>
      <c r="J2" s="7" t="s">
        <v>23</v>
      </c>
    </row>
    <row r="3" spans="2:10" ht="30" customHeight="1" x14ac:dyDescent="0.25">
      <c r="B3" s="3" t="s">
        <v>2</v>
      </c>
      <c r="C3" s="1" t="s">
        <v>9</v>
      </c>
      <c r="D3" s="5"/>
      <c r="E3" s="8">
        <f ca="1">TODAY()</f>
        <v>43250</v>
      </c>
      <c r="F3" s="3" t="s">
        <v>15</v>
      </c>
      <c r="G3" s="3" t="s">
        <v>3</v>
      </c>
      <c r="H3" s="9"/>
      <c r="I3" s="9">
        <v>40000</v>
      </c>
      <c r="J3" s="9">
        <f>Deník[[#This Row],[Vklad (+)]]</f>
        <v>40000</v>
      </c>
    </row>
    <row r="4" spans="2:10" ht="30" customHeight="1" x14ac:dyDescent="0.25">
      <c r="B4" s="3" t="s">
        <v>3</v>
      </c>
      <c r="C4" s="10">
        <f>IFERROR(SUMIF(Deník[Kategorie],"=" &amp;Souhrn[[#This Row],[Kategorie]],Deník[Vklad (+)]),"")</f>
        <v>40000</v>
      </c>
      <c r="D4" s="5" t="s">
        <v>12</v>
      </c>
      <c r="E4" s="2">
        <f ca="1">TODAY()+10</f>
        <v>43260</v>
      </c>
      <c r="F4" s="3" t="s">
        <v>16</v>
      </c>
      <c r="G4" s="3" t="s">
        <v>6</v>
      </c>
      <c r="H4" s="9">
        <v>4500</v>
      </c>
      <c r="I4" s="9"/>
      <c r="J4" s="9">
        <f>IF(ISBLANK(Deník[[#This Row],[Výběr (-)]]),J3+Deník[[#This Row],[Vklad (+)]],J3-Deník[[#This Row],[Výběr (-)]])</f>
        <v>35500</v>
      </c>
    </row>
    <row r="5" spans="2:10" ht="30" customHeight="1" x14ac:dyDescent="0.25">
      <c r="B5" s="3" t="s">
        <v>4</v>
      </c>
      <c r="C5" s="10">
        <f>IFERROR(SUMIF(Deník[Kategorie],"=" &amp;Souhrn[[#This Row],[Kategorie]],Deník[Výběr (-)]),"")</f>
        <v>800</v>
      </c>
      <c r="D5" s="5">
        <v>1001</v>
      </c>
      <c r="E5" s="2">
        <f ca="1">TODAY()+30</f>
        <v>43280</v>
      </c>
      <c r="F5" s="3" t="s">
        <v>17</v>
      </c>
      <c r="G5" s="3" t="s">
        <v>7</v>
      </c>
      <c r="H5" s="9">
        <v>1460</v>
      </c>
      <c r="I5" s="9"/>
      <c r="J5" s="9">
        <f>IF(ISBLANK(Deník[[#This Row],[Výběr (-)]]),J4+Deník[[#This Row],[Vklad (+)]],J4-Deník[[#This Row],[Výběr (-)]])</f>
        <v>34040</v>
      </c>
    </row>
    <row r="6" spans="2:10" ht="30" customHeight="1" x14ac:dyDescent="0.25">
      <c r="B6" s="3" t="s">
        <v>5</v>
      </c>
      <c r="C6" s="10">
        <f>IFERROR(SUMIF(Deník[Kategorie],"=" &amp;Souhrn[[#This Row],[Kategorie]],Deník[Výběr (-)]),"")</f>
        <v>140</v>
      </c>
      <c r="D6" s="5" t="s">
        <v>12</v>
      </c>
      <c r="E6" s="2">
        <f ca="1">TODAY()+40</f>
        <v>43290</v>
      </c>
      <c r="F6" s="3" t="s">
        <v>18</v>
      </c>
      <c r="G6" s="3" t="s">
        <v>6</v>
      </c>
      <c r="H6" s="9">
        <v>760</v>
      </c>
      <c r="I6" s="9"/>
      <c r="J6" s="9">
        <f>IF(ISBLANK(Deník[[#This Row],[Výběr (-)]]),J5+Deník[[#This Row],[Vklad (+)]],J5-Deník[[#This Row],[Výběr (-)]])</f>
        <v>33280</v>
      </c>
    </row>
    <row r="7" spans="2:10" ht="30" customHeight="1" x14ac:dyDescent="0.25">
      <c r="B7" s="3" t="s">
        <v>6</v>
      </c>
      <c r="C7" s="10">
        <f>IFERROR(SUMIF(Deník[Kategorie],"=" &amp;Souhrn[[#This Row],[Kategorie]],Deník[Výběr (-)]),"")</f>
        <v>5260</v>
      </c>
      <c r="D7" s="5">
        <v>1002</v>
      </c>
      <c r="E7" s="2">
        <f ca="1">TODAY()+55</f>
        <v>43305</v>
      </c>
      <c r="F7" s="3" t="s">
        <v>19</v>
      </c>
      <c r="G7" s="3" t="s">
        <v>4</v>
      </c>
      <c r="H7" s="9">
        <v>800</v>
      </c>
      <c r="I7" s="9"/>
      <c r="J7" s="9">
        <f>IF(ISBLANK(Deník[[#This Row],[Výběr (-)]]),J6+Deník[[#This Row],[Vklad (+)]],J6-Deník[[#This Row],[Výběr (-)]])</f>
        <v>32480</v>
      </c>
    </row>
    <row r="8" spans="2:10" ht="30" customHeight="1" x14ac:dyDescent="0.25">
      <c r="B8" s="3" t="s">
        <v>7</v>
      </c>
      <c r="C8" s="10">
        <f>IFERROR(SUMIF(Deník[Kategorie],"=" &amp;Souhrn[[#This Row],[Kategorie]],Deník[Výběr (-)]),"")</f>
        <v>1460</v>
      </c>
      <c r="D8" s="5" t="s">
        <v>12</v>
      </c>
      <c r="E8" s="2">
        <f ca="1">TODAY()+65</f>
        <v>43315</v>
      </c>
      <c r="F8" s="3" t="s">
        <v>20</v>
      </c>
      <c r="G8" s="3" t="s">
        <v>5</v>
      </c>
      <c r="H8" s="9">
        <v>140</v>
      </c>
      <c r="I8" s="9"/>
      <c r="J8" s="9">
        <f>IF(ISBLANK(Deník[[#This Row],[Výběr (-)]]),J7+Deník[[#This Row],[Vklad (+)]],J7-Deník[[#This Row],[Výběr (-)]])</f>
        <v>32340</v>
      </c>
    </row>
    <row r="9" spans="2:10" ht="30" customHeight="1" x14ac:dyDescent="0.25">
      <c r="B9" s="3" t="s">
        <v>8</v>
      </c>
      <c r="C9" s="10">
        <f>IFERROR(SUMIFS(Deník[Výběr (-)],Deník[Kategorie],Souhrn[[#This Row],[Kategorie]])+SUMIFS(Deník[Výběr (-)],Deník[Kategorie],""),"")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6" priority="1">
      <formula>J3&lt;0</formula>
    </cfRule>
  </conditionalFormatting>
  <dataValidations count="15">
    <dataValidation type="list" errorStyle="warning" allowBlank="1" showInputMessage="1" showErrorMessage="1" error="Vyberte položku ze seznamu. Vyberte ZRUŠIT, potom stisknutím kombinace kláves ALT+ŠIPKA DOLŮ otevřete rozevírací seznam a stisknutím klávesy ENTER proveďte výběr." sqref="G3:G8" xr:uid="{00000000-0002-0000-0000-000000000000}">
      <formula1>CategoryLookup</formula1>
    </dataValidation>
    <dataValidation allowBlank="1" showInputMessage="1" showErrorMessage="1" prompt="V této buňce je název tohoto listu." sqref="B1:C1" xr:uid="{00000000-0002-0000-0000-000001000000}"/>
    <dataValidation allowBlank="1" showInputMessage="1" showErrorMessage="1" prompt="Ve sloupci s tímto záhlavím jsou uvedené kategorie." sqref="B3" xr:uid="{00000000-0002-0000-0000-000002000000}"/>
    <dataValidation allowBlank="1" showInputMessage="1" showErrorMessage="1" prompt="Ve sloupci s tímto záhlavím se automaticky aktualizují součty kategorií na základě položek v tabulce Deník." sqref="C3" xr:uid="{00000000-0002-0000-0000-000003000000}"/>
    <dataValidation allowBlank="1" showInputMessage="1" showErrorMessage="1" prompt="Do sloupce s tímto záhlavím zadejte číslo transakce." sqref="D2" xr:uid="{00000000-0002-0000-0000-000004000000}"/>
    <dataValidation allowBlank="1" showInputMessage="1" showErrorMessage="1" prompt="Do sloupce s tímto záhlavím zadejte datum." sqref="E2" xr:uid="{00000000-0002-0000-0000-000005000000}"/>
    <dataValidation allowBlank="1" showInputMessage="1" showErrorMessage="1" prompt="Do sloupce s tímto záhlavím zadejte popis." sqref="F2" xr:uid="{00000000-0002-0000-0000-000006000000}"/>
    <dataValidation allowBlank="1" showInputMessage="1" showErrorMessage="1" prompt="V buňce vpravo se automaticky aktualizuje aktuální zůstatek." sqref="D1:H1" xr:uid="{00000000-0002-0000-0000-000007000000}"/>
    <dataValidation allowBlank="1" showInputMessage="1" showErrorMessage="1" prompt="V této buňce se automaticky aktualizuje aktuální zůstatek. Peněžní deník začíná v buňce D2." sqref="I1:J1" xr:uid="{00000000-0002-0000-0000-000008000000}"/>
    <dataValidation allowBlank="1" showInputMessage="1" showErrorMessage="1" prompt="Ve sloupci s tímto záhlavím vyberte kategorii. Stisknutím kláves ALT+ŠIPKA DOLŮ otevřete rozevírací seznam, stisknutím klávesy ENTER proveďte výběr. Seznam kategorií vychází z kategorií Souhrn útrat nalevo." sqref="G2" xr:uid="{00000000-0002-0000-0000-000009000000}"/>
    <dataValidation allowBlank="1" showInputMessage="1" showErrorMessage="1" prompt="Do sloupce s tímto záhlavím zadejte částku výběru." sqref="H2" xr:uid="{00000000-0002-0000-0000-00000A000000}"/>
    <dataValidation allowBlank="1" showInputMessage="1" showErrorMessage="1" prompt="Do sloupce s tímto záhlavím zadejte částku vkladu." sqref="I2" xr:uid="{00000000-0002-0000-0000-00000B000000}"/>
    <dataValidation allowBlank="1" showInputMessage="1" showErrorMessage="1" prompt="Ve sloupci s tímto záhlavím se automaticky počítá zůstatek." sqref="J2" xr:uid="{00000000-0002-0000-0000-00000C000000}"/>
    <dataValidation allowBlank="1" showInputMessage="1" showErrorMessage="1" prompt="V tomto listu můžete vytvořit peněžní deník." sqref="A1" xr:uid="{00000000-0002-0000-0000-00000D000000}"/>
    <dataValidation allowBlank="1" showInputMessage="1" showErrorMessage="1" prompt="Dole můžete upravit nebo přidat nové kategorie. Při přidávání záznamů dané kategorie do peněžního deníku vpravo se v tomto souhrnu automaticky aktualizují jejich součty.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Peněžní deník</vt:lpstr>
      <vt:lpstr>Název1</vt:lpstr>
      <vt:lpstr>NázevSloupce1</vt:lpstr>
      <vt:lpstr>'Peněžní deník'!Názvy_tisku</vt:lpstr>
      <vt:lpstr>OblastNázvuŘádku1..I1</vt:lpstr>
      <vt:lpstr>VyhledáníKategorie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2018-05-30T12:54:09Z</dcterms:modified>
</cp:coreProperties>
</file>