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1_{3421526D-7D93-42FA-B3F9-7CFE96EBD6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бобщен бюджет" sheetId="1" r:id="rId1"/>
    <sheet name="Подробни данни за бюджета" sheetId="3" r:id="rId2"/>
  </sheets>
  <definedNames>
    <definedName name="Общ_Бюджет_За_Сватбата">'Обобщен бюджет'!$C$3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D6" i="1" l="1"/>
  <c r="D7" i="1"/>
  <c r="D8" i="1"/>
  <c r="D9" i="1"/>
  <c r="D10" i="1"/>
  <c r="D11" i="1"/>
  <c r="D13" i="1"/>
  <c r="D14" i="1"/>
  <c r="D15" i="1"/>
  <c r="C26" i="1"/>
  <c r="D16" i="1" l="1"/>
  <c r="C28" i="1"/>
  <c r="D72" i="3"/>
  <c r="F14" i="1" s="1"/>
  <c r="F16" i="1" s="1"/>
  <c r="C72" i="3"/>
  <c r="E14" i="1" s="1"/>
  <c r="E16" i="1" s="1"/>
</calcChain>
</file>

<file path=xl/sharedStrings.xml><?xml version="1.0" encoding="utf-8"?>
<sst xmlns="http://schemas.openxmlformats.org/spreadsheetml/2006/main" count="118" uniqueCount="80">
  <si>
    <t>ОБЩА СУМА ЗА СВАТБЕНИЯ БЮДЖЕТ</t>
  </si>
  <si>
    <t>РАЗХОДИ</t>
  </si>
  <si>
    <t>ТържествоРесторант</t>
  </si>
  <si>
    <t>Облекло,</t>
  </si>
  <si>
    <t>Цветя и декорации</t>
  </si>
  <si>
    <t>Музика</t>
  </si>
  <si>
    <t>Снимки и видео</t>
  </si>
  <si>
    <t>Услуги и подаръци</t>
  </si>
  <si>
    <t>Церемония</t>
  </si>
  <si>
    <t>Канцеларски материали</t>
  </si>
  <si>
    <t>Венчални халки</t>
  </si>
  <si>
    <t>Транспорт</t>
  </si>
  <si>
    <t>Общо</t>
  </si>
  <si>
    <t>ВНОСКИ</t>
  </si>
  <si>
    <t>Източник на средствата</t>
  </si>
  <si>
    <t>Спестявания</t>
  </si>
  <si>
    <t>Майка и баща на партньор 1</t>
  </si>
  <si>
    <t>Баби и дядовци на партньор 1</t>
  </si>
  <si>
    <t>Майка и баща на партньор 2</t>
  </si>
  <si>
    <t>Баби и дядовци от партньор 2</t>
  </si>
  <si>
    <t>Други</t>
  </si>
  <si>
    <t>Разпределение 
%</t>
  </si>
  <si>
    <t>Участия</t>
  </si>
  <si>
    <t xml:space="preserve"> </t>
  </si>
  <si>
    <t>ТЪРЖЕСТВО В РЕСТОРАНТА</t>
  </si>
  <si>
    <t>Място и наемане</t>
  </si>
  <si>
    <t>Храна и услуги</t>
  </si>
  <si>
    <t>Напитки</t>
  </si>
  <si>
    <t>Торта</t>
  </si>
  <si>
    <t>Разни</t>
  </si>
  <si>
    <t>ОБЛЕКЛО</t>
  </si>
  <si>
    <t>Смокинг, костюм и/или рокли</t>
  </si>
  <si>
    <t>Поправки на дрехи</t>
  </si>
  <si>
    <t>Аксесоар за главата и воал</t>
  </si>
  <si>
    <t>Аксесоари</t>
  </si>
  <si>
    <t>Коса и грим</t>
  </si>
  <si>
    <t>ЦВЕТЯ И ДЕКОРАЦИИ</t>
  </si>
  <si>
    <t>Аранжировки на цветя за церемонията</t>
  </si>
  <si>
    <t>Късметчета и кошничка</t>
  </si>
  <si>
    <t>Възглавница за пръстен</t>
  </si>
  <si>
    <t>Букети</t>
  </si>
  <si>
    <t>Бутониери</t>
  </si>
  <si>
    <t>Букетчета за ръка</t>
  </si>
  <si>
    <t>Декорации за прием</t>
  </si>
  <si>
    <t>Осветление</t>
  </si>
  <si>
    <t>МУЗИКА</t>
  </si>
  <si>
    <t>Музиканти за церемонията</t>
  </si>
  <si>
    <t>Музиканти за коктейла</t>
  </si>
  <si>
    <t>Оркестър за ресторанта, диджей или муз.оформление</t>
  </si>
  <si>
    <t>Озвучаване или наем на дансинг</t>
  </si>
  <si>
    <t>СНИМКИ И ВИДЕО</t>
  </si>
  <si>
    <t>Снимки</t>
  </si>
  <si>
    <t>Видеозапис</t>
  </si>
  <si>
    <t>Допълнителни снимки и албуми</t>
  </si>
  <si>
    <t>УСЛУГИ И ПОДАРЪЦИ</t>
  </si>
  <si>
    <t>Подаръци за добре дошли</t>
  </si>
  <si>
    <t>Подаръци за парти</t>
  </si>
  <si>
    <t>ЦЕРЕМОНИЯ</t>
  </si>
  <si>
    <t>Такса</t>
  </si>
  <si>
    <t>Църковна такса или дарение за църква</t>
  </si>
  <si>
    <t>КАНЦЕЛАРСКИ МАТЕРИАЛИ</t>
  </si>
  <si>
    <t>Картички с датата</t>
  </si>
  <si>
    <t>Покани и RSVPs</t>
  </si>
  <si>
    <t>Програми</t>
  </si>
  <si>
    <t>Надписи за място за сядане</t>
  </si>
  <si>
    <t>Менюта</t>
  </si>
  <si>
    <t>Бележки за благодарственост</t>
  </si>
  <si>
    <t>Пощенски разходи</t>
  </si>
  <si>
    <t>ВЕНЧАЛНИ ХАЛКИ</t>
  </si>
  <si>
    <t>Аксесоари за пръстените</t>
  </si>
  <si>
    <t>ТРАНСПОРТ</t>
  </si>
  <si>
    <t>Основна кола наем</t>
  </si>
  <si>
    <t>Коли под наем на гостите</t>
  </si>
  <si>
    <t>Транспорт за гости извън града</t>
  </si>
  <si>
    <t>Паркинг с обслужване</t>
  </si>
  <si>
    <t>Приблизителна цена</t>
  </si>
  <si>
    <t>Действителен разход</t>
  </si>
  <si>
    <t>Отпуснат 
бюджет</t>
  </si>
  <si>
    <t>Приблизителна 
Цена</t>
  </si>
  <si>
    <t>Действителен 
Разход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</si>
</sst>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\ &quot;лв.&quot;;\-#,##0\ &quot;лв.&quot;"/>
    <numFmt numFmtId="165" formatCode="#,##0.00\ &quot;лв.&quot;"/>
    <numFmt numFmtId="166" formatCode="#,##0\ &quot;лв.&quot;"/>
  </numFmts>
  <fonts count="16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165" fontId="1" fillId="0" borderId="0" xfId="0" applyNumberFormat="1" applyFont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5" formatCode="#,##0.00\ &quot;лв.&quot;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5" formatCode="#,##0.00\ &quot;лв.&quot;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5" formatCode="#,##0.00\ &quot;лв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5" formatCode="#,##0.00\ &quot;лв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#,##0.0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8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6" formatCode="#,##0\ &quot;лв.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Сватбен_Бюджет_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9525</xdr:colOff>
      <xdr:row>1</xdr:row>
      <xdr:rowOff>0</xdr:rowOff>
    </xdr:to>
    <xdr:pic>
      <xdr:nvPicPr>
        <xdr:cNvPr id="2" name="Картина 1" descr="Снимка на сватбена торта" title="Банер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7315200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Текстово пол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bg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Сватбен бюджет</a:t>
          </a:r>
        </a:p>
        <a:p>
          <a:pPr algn="ctr" rtl="0"/>
          <a:r>
            <a:rPr lang="bg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[Партньор 1] и [Партньор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_Участия" displayName="Таблица_Участия" ref="B19:C26" totalsRowCount="1" headerRowDxfId="80" dataDxfId="79" totalsRowDxfId="78">
  <autoFilter ref="B19:C25" xr:uid="{00000000-0009-0000-0100-000001000000}"/>
  <tableColumns count="2">
    <tableColumn id="1" xr3:uid="{00000000-0010-0000-0000-000001000000}" name="Източник на средствата" totalsRowLabel="Общо" dataDxfId="77" totalsRowDxfId="76"/>
    <tableColumn id="2" xr3:uid="{00000000-0010-0000-0000-000002000000}" name="Участия" totalsRowFunction="sum" dataDxfId="75" totalsRowDxfId="74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Таблица_Сватбени Пръстени" displayName="Таблица_Сватбени_Пръстени" ref="B69:D72" totalsRowCount="1" headerRowDxfId="13">
  <tableColumns count="3">
    <tableColumn id="1" xr3:uid="{00000000-0010-0000-0900-000001000000}" name="ВЕНЧАЛНИ ХАЛКИ" totalsRowLabel="Общо" dataDxfId="12" totalsRowDxfId="11"/>
    <tableColumn id="2" xr3:uid="{00000000-0010-0000-0900-000002000000}" name="Приблизителна цена" totalsRowFunction="sum" dataDxfId="10" totalsRowDxfId="9">
      <calculatedColumnFormula>SUBTOTAL(109,Таблица_Сватбени_Пръстени[Приблизителна цена])</calculatedColumnFormula>
    </tableColumn>
    <tableColumn id="3" xr3:uid="{00000000-0010-0000-0900-000003000000}" name="Действителен разход" totalsRowFunction="sum" dataDxfId="8" totalsRowDxfId="7"/>
  </tableColumns>
  <tableStyleInfo name="Сватбен_Бюджет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Таблица_Транспорт" displayName="Таблица_Транспорт" ref="B74:D80" totalsRowCount="1" headerRowDxfId="6">
  <tableColumns count="3">
    <tableColumn id="1" xr3:uid="{00000000-0010-0000-0A00-000001000000}" name="ТРАНСПОРТ" totalsRowLabel="Общо" dataDxfId="5" totalsRowDxfId="4"/>
    <tableColumn id="2" xr3:uid="{00000000-0010-0000-0A00-000002000000}" name="Приблизителна цена" totalsRowFunction="sum" dataDxfId="3" totalsRowDxfId="2"/>
    <tableColumn id="3" xr3:uid="{00000000-0010-0000-0A00-000003000000}" name="Действителен разход" totalsRowFunction="sum" dataDxfId="1" totalsRowDxfId="0"/>
  </tableColumns>
  <tableStyleInfo name="Сватбен_Бюджет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_Тържество" displayName="Таблица_Тържество" ref="B2:D8" totalsRowCount="1" headerRowDxfId="73" dataDxfId="72" totalsRowDxfId="71">
  <tableColumns count="3">
    <tableColumn id="1" xr3:uid="{00000000-0010-0000-0100-000001000000}" name="ТЪРЖЕСТВО В РЕСТОРАНТА" totalsRowLabel="Общо" dataDxfId="70" totalsRowDxfId="69"/>
    <tableColumn id="2" xr3:uid="{00000000-0010-0000-0100-000002000000}" name="Приблизителна цена" totalsRowFunction="sum" dataDxfId="68" totalsRowDxfId="67"/>
    <tableColumn id="3" xr3:uid="{00000000-0010-0000-0100-000003000000}" name="Действителен разход" totalsRowFunction="sum" dataDxfId="66" totalsRowDxfId="65"/>
  </tableColumns>
  <tableStyleInfo name="Сватбен_Бюджет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_Облекло" displayName="Таблица_Облекло" ref="B10:D17" totalsRowCount="1" headerRowDxfId="64" dataDxfId="63">
  <tableColumns count="3">
    <tableColumn id="1" xr3:uid="{00000000-0010-0000-0200-000001000000}" name="ОБЛЕКЛО" totalsRowLabel="Общо" dataDxfId="62" totalsRowDxfId="61"/>
    <tableColumn id="2" xr3:uid="{00000000-0010-0000-0200-000002000000}" name="Приблизителна цена" totalsRowFunction="sum" dataDxfId="60" totalsRowDxfId="59"/>
    <tableColumn id="3" xr3:uid="{00000000-0010-0000-0200-000003000000}" name="Действителен разход" totalsRowFunction="sum" dataDxfId="58" totalsRowDxfId="57"/>
  </tableColumns>
  <tableStyleInfo name="Сватбен_Бюджет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а_ЦветяИДекорации" displayName="Таблица_ЦветяИДекорации" ref="B19:D29" totalsRowCount="1" headerRowDxfId="56" dataDxfId="55">
  <tableColumns count="3">
    <tableColumn id="1" xr3:uid="{00000000-0010-0000-0300-000001000000}" name="ЦВЕТЯ И ДЕКОРАЦИИ" totalsRowLabel="Общо" dataDxfId="54" totalsRowDxfId="53"/>
    <tableColumn id="2" xr3:uid="{00000000-0010-0000-0300-000002000000}" name="Приблизителна цена" totalsRowFunction="sum" dataDxfId="52" totalsRowDxfId="51"/>
    <tableColumn id="3" xr3:uid="{00000000-0010-0000-0300-000003000000}" name="Действителен разход" totalsRowFunction="sum" dataDxfId="50" totalsRowDxfId="49"/>
  </tableColumns>
  <tableStyleInfo name="Сватбен_Бюджет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Таблица_Музика" displayName="Таблица_Музика" ref="B31:D37" totalsRowCount="1" headerRowDxfId="48">
  <tableColumns count="3">
    <tableColumn id="1" xr3:uid="{00000000-0010-0000-0400-000001000000}" name="МУЗИКА" totalsRowLabel="Общо" dataDxfId="47" totalsRowDxfId="46"/>
    <tableColumn id="2" xr3:uid="{00000000-0010-0000-0400-000002000000}" name="Приблизителна цена" totalsRowFunction="sum" dataDxfId="45" totalsRowDxfId="44"/>
    <tableColumn id="3" xr3:uid="{00000000-0010-0000-0400-000003000000}" name="Действителен разход" totalsRowFunction="sum" dataDxfId="43" totalsRowDxfId="42"/>
  </tableColumns>
  <tableStyleInfo name="Сватбен_Бюджет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Таблица_СнимкиИВидео" displayName="Таблица_СнимкиИВидео" ref="B39:D44" totalsRowCount="1" headerRowDxfId="41">
  <tableColumns count="3">
    <tableColumn id="1" xr3:uid="{00000000-0010-0000-0500-000001000000}" name="СНИМКИ И ВИДЕО" totalsRowLabel="Общо" dataDxfId="40" totalsRowDxfId="39"/>
    <tableColumn id="2" xr3:uid="{00000000-0010-0000-0500-000002000000}" name="Приблизителна цена" totalsRowFunction="sum" dataDxfId="38" totalsRowDxfId="37"/>
    <tableColumn id="3" xr3:uid="{00000000-0010-0000-0500-000003000000}" name="Действителен разход" totalsRowFunction="sum" dataDxfId="36" totalsRowDxfId="35"/>
  </tableColumns>
  <tableStyleInfo name="Сватбен_Бюджет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Таблица_Подаръци" displayName="Таблица_Подаръци" ref="B46:D50" totalsRowCount="1" headerRowDxfId="34">
  <tableColumns count="3">
    <tableColumn id="1" xr3:uid="{00000000-0010-0000-0600-000001000000}" name="УСЛУГИ И ПОДАРЪЦИ" totalsRowLabel="Общо" dataDxfId="33" totalsRowDxfId="32"/>
    <tableColumn id="2" xr3:uid="{00000000-0010-0000-0600-000002000000}" name="Приблизителна цена" totalsRowFunction="sum" dataDxfId="31" totalsRowDxfId="30"/>
    <tableColumn id="3" xr3:uid="{00000000-0010-0000-0600-000003000000}" name="Действителен разход" totalsRowFunction="sum" dataDxfId="29" totalsRowDxfId="28"/>
  </tableColumns>
  <tableStyleInfo name="Сватбен_Бюджет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Таблица_Церемония" displayName="Таблица_Церемония" ref="B52:D56" totalsRowCount="1" headerRowDxfId="27">
  <tableColumns count="3">
    <tableColumn id="1" xr3:uid="{00000000-0010-0000-0700-000001000000}" name="ЦЕРЕМОНИЯ" totalsRowLabel="Общо" dataDxfId="26" totalsRowDxfId="25"/>
    <tableColumn id="2" xr3:uid="{00000000-0010-0000-0700-000002000000}" name="Приблизителна цена" totalsRowFunction="sum" dataDxfId="24" totalsRowDxfId="23"/>
    <tableColumn id="3" xr3:uid="{00000000-0010-0000-0700-000003000000}" name="Действителен разход" totalsRowFunction="sum" dataDxfId="22" totalsRowDxfId="21"/>
  </tableColumns>
  <tableStyleInfo name="Сватбен_Бюджет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Таблица_Канцеларски" displayName="Таблица_Канцеларски" ref="B58:D67" totalsRowCount="1" headerRowDxfId="20">
  <tableColumns count="3">
    <tableColumn id="1" xr3:uid="{00000000-0010-0000-0800-000001000000}" name="КАНЦЕЛАРСКИ МАТЕРИАЛИ" totalsRowLabel="Общо" dataDxfId="19" totalsRowDxfId="18"/>
    <tableColumn id="2" xr3:uid="{00000000-0010-0000-0800-000002000000}" name="Приблизителна цена" totalsRowFunction="sum" dataDxfId="17" totalsRowDxfId="16"/>
    <tableColumn id="3" xr3:uid="{00000000-0010-0000-0800-000003000000}" name="Действителен разход" totalsRowFunction="sum" dataDxfId="15" totalsRowDxfId="14"/>
  </tableColumns>
  <tableStyleInfo name="Сватбен_Бюджет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 x14ac:dyDescent="0.2"/>
  <cols>
    <col min="1" max="1" width="1.5" style="1" customWidth="1"/>
    <col min="2" max="2" width="35.125" style="1" customWidth="1"/>
    <col min="3" max="3" width="14.375" style="1" bestFit="1" customWidth="1"/>
    <col min="4" max="5" width="16.125" style="1" customWidth="1"/>
    <col min="6" max="6" width="14.12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23</v>
      </c>
    </row>
    <row r="3" spans="2:7" ht="35.1" customHeight="1" x14ac:dyDescent="0.2">
      <c r="B3" s="12" t="s">
        <v>0</v>
      </c>
      <c r="C3" s="36">
        <v>20000</v>
      </c>
    </row>
    <row r="5" spans="2:7" s="3" customFormat="1" ht="35.1" customHeight="1" x14ac:dyDescent="0.2">
      <c r="B5" s="21" t="s">
        <v>1</v>
      </c>
      <c r="C5" s="22" t="s">
        <v>21</v>
      </c>
      <c r="D5" s="30" t="s">
        <v>77</v>
      </c>
      <c r="E5" s="30" t="s">
        <v>78</v>
      </c>
      <c r="F5" s="30" t="s">
        <v>79</v>
      </c>
    </row>
    <row r="6" spans="2:7" ht="21" customHeight="1" x14ac:dyDescent="0.2">
      <c r="B6" s="23" t="s">
        <v>2</v>
      </c>
      <c r="C6" s="24">
        <v>0.5</v>
      </c>
      <c r="D6" s="37">
        <f>Общ_Бюджет_За_Сватбата*'Обобщен бюджет'!$C6</f>
        <v>10000</v>
      </c>
      <c r="E6" s="37">
        <f>Таблица_Тържество[[#Totals],[Приблизителна цена]]</f>
        <v>0</v>
      </c>
      <c r="F6" s="37">
        <f>Таблица_Тържество[[#Totals],[Действителен разход]]</f>
        <v>0</v>
      </c>
    </row>
    <row r="7" spans="2:7" ht="21" customHeight="1" x14ac:dyDescent="0.2">
      <c r="B7" s="17" t="s">
        <v>3</v>
      </c>
      <c r="C7" s="18">
        <v>0.1</v>
      </c>
      <c r="D7" s="38">
        <f>Общ_Бюджет_За_Сватбата*'Обобщен бюджет'!$C7</f>
        <v>2000</v>
      </c>
      <c r="E7" s="38">
        <f>Таблица_Облекло[[#Totals],[Приблизителна цена]]</f>
        <v>0</v>
      </c>
      <c r="F7" s="38">
        <f>Таблица_Облекло[[#Totals],[Действителен разход]]</f>
        <v>0</v>
      </c>
    </row>
    <row r="8" spans="2:7" ht="21" customHeight="1" x14ac:dyDescent="0.2">
      <c r="B8" s="15" t="s">
        <v>4</v>
      </c>
      <c r="C8" s="16">
        <v>0.1</v>
      </c>
      <c r="D8" s="39">
        <f>Общ_Бюджет_За_Сватбата*'Обобщен бюджет'!$C8</f>
        <v>2000</v>
      </c>
      <c r="E8" s="39">
        <f>Таблица_ЦветяИДекорации[[#Totals],[Приблизителна цена]]</f>
        <v>0</v>
      </c>
      <c r="F8" s="39">
        <f>Таблица_ЦветяИДекорации[[#Totals],[Действителен разход]]</f>
        <v>0</v>
      </c>
    </row>
    <row r="9" spans="2:7" ht="21" customHeight="1" x14ac:dyDescent="0.2">
      <c r="B9" s="17" t="s">
        <v>5</v>
      </c>
      <c r="C9" s="18">
        <v>0.1</v>
      </c>
      <c r="D9" s="38">
        <f>Общ_Бюджет_За_Сватбата*'Обобщен бюджет'!$C9</f>
        <v>2000</v>
      </c>
      <c r="E9" s="38">
        <f>Таблица_Музика[[#Totals],[Приблизителна цена]]</f>
        <v>0</v>
      </c>
      <c r="F9" s="38">
        <f>Таблица_Музика[[#Totals],[Действителен разход]]</f>
        <v>0</v>
      </c>
    </row>
    <row r="10" spans="2:7" ht="21" customHeight="1" x14ac:dyDescent="0.2">
      <c r="B10" s="15" t="s">
        <v>6</v>
      </c>
      <c r="C10" s="16">
        <v>0.1</v>
      </c>
      <c r="D10" s="39">
        <f>Общ_Бюджет_За_Сватбата*'Обобщен бюджет'!$C10</f>
        <v>2000</v>
      </c>
      <c r="E10" s="39">
        <f>Таблица_СнимкиИВидео[[#Totals],[Приблизителна цена]]</f>
        <v>0</v>
      </c>
      <c r="F10" s="39">
        <f>Таблица_СнимкиИВидео[[#Totals],[Действителен разход]]</f>
        <v>0</v>
      </c>
    </row>
    <row r="11" spans="2:7" ht="21" customHeight="1" x14ac:dyDescent="0.2">
      <c r="B11" s="17" t="s">
        <v>7</v>
      </c>
      <c r="C11" s="18">
        <v>0.03</v>
      </c>
      <c r="D11" s="38">
        <f>Общ_Бюджет_За_Сватбата*'Обобщен бюджет'!$C11</f>
        <v>600</v>
      </c>
      <c r="E11" s="38">
        <f>Таблица_Подаръци[[#Totals],[Приблизителна цена]]</f>
        <v>0</v>
      </c>
      <c r="F11" s="38">
        <f>Таблица_Подаръци[[#Totals],[Действителен разход]]</f>
        <v>0</v>
      </c>
    </row>
    <row r="12" spans="2:7" ht="21" customHeight="1" x14ac:dyDescent="0.2">
      <c r="B12" s="15" t="s">
        <v>8</v>
      </c>
      <c r="C12" s="16">
        <v>0.02</v>
      </c>
      <c r="D12" s="39">
        <f>Общ_Бюджет_За_Сватбата*'Обобщен бюджет'!$C12</f>
        <v>400</v>
      </c>
      <c r="E12" s="39">
        <f>Таблица_Церемония[[#Totals],[Приблизителна цена]]</f>
        <v>0</v>
      </c>
      <c r="F12" s="39">
        <f>Таблица_Церемония[[#Totals],[Действителен разход]]</f>
        <v>0</v>
      </c>
    </row>
    <row r="13" spans="2:7" ht="21" customHeight="1" x14ac:dyDescent="0.2">
      <c r="B13" s="17" t="s">
        <v>9</v>
      </c>
      <c r="C13" s="18">
        <v>0.02</v>
      </c>
      <c r="D13" s="38">
        <f>Общ_Бюджет_За_Сватбата*'Обобщен бюджет'!$C13</f>
        <v>400</v>
      </c>
      <c r="E13" s="38">
        <f>Таблица_Канцеларски[[#Totals],[Приблизителна цена]]</f>
        <v>0</v>
      </c>
      <c r="F13" s="38">
        <f>Таблица_Канцеларски[[#Totals],[Действителен разход]]</f>
        <v>0</v>
      </c>
    </row>
    <row r="14" spans="2:7" ht="21" customHeight="1" x14ac:dyDescent="0.2">
      <c r="B14" s="15" t="s">
        <v>10</v>
      </c>
      <c r="C14" s="16">
        <v>0.02</v>
      </c>
      <c r="D14" s="39">
        <f>Общ_Бюджет_За_Сватбата*'Обобщен бюджет'!$C14</f>
        <v>400</v>
      </c>
      <c r="E14" s="39">
        <f>Таблица_Сватбени_Пръстени[[#Totals],[Приблизителна цена]]</f>
        <v>0</v>
      </c>
      <c r="F14" s="39">
        <f>Таблица_Сватбени_Пръстени[[#Totals],[Действителен разход]]</f>
        <v>0</v>
      </c>
    </row>
    <row r="15" spans="2:7" ht="21" customHeight="1" x14ac:dyDescent="0.2">
      <c r="B15" s="17" t="s">
        <v>11</v>
      </c>
      <c r="C15" s="18">
        <v>0.01</v>
      </c>
      <c r="D15" s="38">
        <f>Общ_Бюджет_За_Сватбата*'Обобщен бюджет'!$C15</f>
        <v>200</v>
      </c>
      <c r="E15" s="38">
        <f>Таблица_Транспорт[[#Totals],[Приблизителна цена]]</f>
        <v>0</v>
      </c>
      <c r="F15" s="38">
        <f>Таблица_Транспорт[[#Totals],[Действителен разход]]</f>
        <v>0</v>
      </c>
    </row>
    <row r="16" spans="2:7" ht="21" customHeight="1" x14ac:dyDescent="0.2">
      <c r="B16" s="19" t="s">
        <v>12</v>
      </c>
      <c r="C16" s="20">
        <f>SUM(C6:C15)</f>
        <v>1</v>
      </c>
      <c r="D16" s="40">
        <f t="shared" ref="D16:F16" si="0">SUM(D6:D15)</f>
        <v>20000</v>
      </c>
      <c r="E16" s="40">
        <f t="shared" si="0"/>
        <v>0</v>
      </c>
      <c r="F16" s="40">
        <f t="shared" si="0"/>
        <v>0</v>
      </c>
    </row>
    <row r="18" spans="2:6" s="5" customFormat="1" ht="21" customHeight="1" x14ac:dyDescent="0.2">
      <c r="B18" s="9" t="s">
        <v>13</v>
      </c>
      <c r="C18" s="10"/>
      <c r="D18" s="10"/>
      <c r="E18" s="11"/>
      <c r="F18" s="11"/>
    </row>
    <row r="19" spans="2:6" ht="21" customHeight="1" x14ac:dyDescent="0.2">
      <c r="B19" t="s">
        <v>14</v>
      </c>
      <c r="C19" t="s">
        <v>22</v>
      </c>
    </row>
    <row r="20" spans="2:6" ht="21" customHeight="1" x14ac:dyDescent="0.2">
      <c r="B20" s="2" t="s">
        <v>15</v>
      </c>
      <c r="C20" s="41">
        <v>10000</v>
      </c>
    </row>
    <row r="21" spans="2:6" ht="21" customHeight="1" x14ac:dyDescent="0.2">
      <c r="B21" s="2" t="s">
        <v>16</v>
      </c>
      <c r="C21" s="41">
        <v>4000</v>
      </c>
    </row>
    <row r="22" spans="2:6" ht="21" customHeight="1" x14ac:dyDescent="0.2">
      <c r="B22" s="2" t="s">
        <v>17</v>
      </c>
      <c r="C22" s="41">
        <v>2000</v>
      </c>
    </row>
    <row r="23" spans="2:6" ht="21" customHeight="1" x14ac:dyDescent="0.2">
      <c r="B23" s="2" t="s">
        <v>18</v>
      </c>
      <c r="C23" s="41">
        <v>4000</v>
      </c>
    </row>
    <row r="24" spans="2:6" ht="21" customHeight="1" x14ac:dyDescent="0.2">
      <c r="B24" s="26" t="s">
        <v>19</v>
      </c>
      <c r="C24" s="42">
        <v>4000</v>
      </c>
    </row>
    <row r="25" spans="2:6" ht="21" customHeight="1" x14ac:dyDescent="0.2">
      <c r="B25" s="2" t="s">
        <v>20</v>
      </c>
      <c r="C25" s="41">
        <v>2000</v>
      </c>
    </row>
    <row r="26" spans="2:6" ht="21" customHeight="1" x14ac:dyDescent="0.2">
      <c r="B26" s="2" t="s">
        <v>12</v>
      </c>
      <c r="C26" s="41">
        <f>SUBTOTAL(109,Таблица_Участия[Участия])</f>
        <v>26000</v>
      </c>
    </row>
    <row r="28" spans="2:6" ht="21" customHeight="1" x14ac:dyDescent="0.2">
      <c r="B28" s="12" t="str">
        <f>IF(Таблица_Участия[[#Totals],[Участия]]&lt;Общ_Бюджет_За_Сватбата,"Разлика за изравняване","Налични допълнителни средства")</f>
        <v>Налични допълнителни средства</v>
      </c>
      <c r="C28" s="43">
        <f>IF(Таблица_Участия[[#Totals],[Участия]]&lt;Общ_Бюджет_За_Сватбата,Общ_Бюджет_За_Сватбата-Таблица_Участия[[#Totals],[Участия]],Таблица_Участия[[#Totals],[Участия]]-Общ_Бюджет_За_Сватбата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Сватбен бюджет" prompt="_x000a_Въведете вашия общ сватбен бюджет към клетка C3 и той ще бъде разпределен след колоната &quot;разпределение%&quot;. _x000a__x000a_В раздела по-подробно за бюджета, елементите за разходи са изброени по категория. _x000a__x000a_" sqref="A1" xr:uid="{00000000-0002-0000-0000-000000000000}"/>
    <dataValidation allowBlank="1" showInputMessage="1" showErrorMessage="1" prompt="Въведете своя общ бюджет за сватба в тази клетка" sqref="C3" xr:uid="{00000000-0002-0000-0000-000001000000}"/>
    <dataValidation allowBlank="1" showInputMessage="1" showErrorMessage="1" prompt="Категориите за разходи са изброени надолу по тази колона" sqref="B5" xr:uid="{00000000-0002-0000-0000-000002000000}"/>
    <dataValidation allowBlank="1" showInputMessage="1" showErrorMessage="1" prompt="Променете разпределението% за всяка категория разходи под тази колона. _x000a__x000a_Общо за тази колона трябва да бъде 100%." sqref="C5" xr:uid="{00000000-0002-0000-0000-000003000000}"/>
    <dataValidation allowBlank="1" showInputMessage="1" showErrorMessage="1" prompt="Тази колона автоматично се изчислява от общата сума за сватбения бюджет и разпределението на% за всяка категория разходи" sqref="D5" xr:uid="{00000000-0002-0000-0000-000004000000}"/>
    <dataValidation allowBlank="1" showInputMessage="1" showErrorMessage="1" prompt="Тази колона се изчислява автоматично от действителните разходи в раздела по-подробно за бюджета" sqref="F5" xr:uid="{00000000-0002-0000-0000-000005000000}"/>
    <dataValidation allowBlank="1" showInputMessage="1" showErrorMessage="1" prompt="Тази колона се изчислява автоматично от прогнозните разходи в раздела по-подробно за бюджета" sqref="E5" xr:uid="{00000000-0002-0000-0000-000006000000}"/>
    <dataValidation allowBlank="1" showInputMessage="1" showErrorMessage="1" prompt="В тази таблица са описани източниците на средства за вашата сватба" sqref="B18" xr:uid="{00000000-0002-0000-0000-000007000000}"/>
    <dataValidation allowBlank="1" showInputMessage="1" showErrorMessage="1" prompt="Това изчислява разликата между общата сума на вноските и общата сума за сватбения бюджет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48.75" style="8" customWidth="1"/>
    <col min="3" max="4" width="23.625" style="27" customWidth="1"/>
    <col min="5" max="16384" width="9" style="1"/>
  </cols>
  <sheetData>
    <row r="2" spans="2:4" s="6" customFormat="1" ht="21" customHeight="1" x14ac:dyDescent="0.2">
      <c r="B2" s="7" t="s">
        <v>24</v>
      </c>
      <c r="C2" s="28" t="s">
        <v>75</v>
      </c>
      <c r="D2" s="28" t="s">
        <v>76</v>
      </c>
    </row>
    <row r="3" spans="2:4" ht="21" customHeight="1" x14ac:dyDescent="0.2">
      <c r="B3" s="4" t="s">
        <v>25</v>
      </c>
      <c r="C3" s="31"/>
      <c r="D3" s="31"/>
    </row>
    <row r="4" spans="2:4" ht="21" customHeight="1" x14ac:dyDescent="0.2">
      <c r="B4" s="4" t="s">
        <v>26</v>
      </c>
      <c r="C4" s="31"/>
      <c r="D4" s="31"/>
    </row>
    <row r="5" spans="2:4" ht="21" customHeight="1" x14ac:dyDescent="0.2">
      <c r="B5" s="4" t="s">
        <v>27</v>
      </c>
      <c r="C5" s="31"/>
      <c r="D5" s="31"/>
    </row>
    <row r="6" spans="2:4" ht="21" customHeight="1" x14ac:dyDescent="0.2">
      <c r="B6" s="4" t="s">
        <v>28</v>
      </c>
      <c r="C6" s="31"/>
      <c r="D6" s="31"/>
    </row>
    <row r="7" spans="2:4" ht="21" customHeight="1" x14ac:dyDescent="0.2">
      <c r="B7" s="4" t="s">
        <v>29</v>
      </c>
      <c r="C7" s="31"/>
      <c r="D7" s="31"/>
    </row>
    <row r="8" spans="2:4" ht="21" customHeight="1" x14ac:dyDescent="0.2">
      <c r="B8" s="4" t="s">
        <v>12</v>
      </c>
      <c r="C8" s="31">
        <f>SUBTOTAL(109,Таблица_Тържество[Приблизителна цена])</f>
        <v>0</v>
      </c>
      <c r="D8" s="31">
        <f>SUBTOTAL(109,Таблица_Тържество[Действителен разход])</f>
        <v>0</v>
      </c>
    </row>
    <row r="10" spans="2:4" s="14" customFormat="1" ht="21" customHeight="1" x14ac:dyDescent="0.2">
      <c r="B10" s="13" t="s">
        <v>30</v>
      </c>
      <c r="C10" s="29" t="s">
        <v>75</v>
      </c>
      <c r="D10" s="29" t="s">
        <v>76</v>
      </c>
    </row>
    <row r="11" spans="2:4" ht="21" customHeight="1" x14ac:dyDescent="0.2">
      <c r="B11" s="8" t="s">
        <v>31</v>
      </c>
      <c r="C11" s="32"/>
      <c r="D11" s="32"/>
    </row>
    <row r="12" spans="2:4" ht="21" customHeight="1" x14ac:dyDescent="0.2">
      <c r="B12" s="8" t="s">
        <v>32</v>
      </c>
      <c r="C12" s="32"/>
      <c r="D12" s="32"/>
    </row>
    <row r="13" spans="2:4" ht="21" customHeight="1" x14ac:dyDescent="0.2">
      <c r="B13" s="8" t="s">
        <v>33</v>
      </c>
      <c r="C13" s="32"/>
      <c r="D13" s="32"/>
    </row>
    <row r="14" spans="2:4" ht="21" customHeight="1" x14ac:dyDescent="0.2">
      <c r="B14" s="8" t="s">
        <v>34</v>
      </c>
      <c r="C14" s="32"/>
      <c r="D14" s="32"/>
    </row>
    <row r="15" spans="2:4" ht="21" customHeight="1" x14ac:dyDescent="0.2">
      <c r="B15" s="8" t="s">
        <v>35</v>
      </c>
      <c r="C15" s="32"/>
      <c r="D15" s="32"/>
    </row>
    <row r="16" spans="2:4" ht="21" customHeight="1" x14ac:dyDescent="0.2">
      <c r="B16" s="8" t="s">
        <v>29</v>
      </c>
      <c r="C16" s="32"/>
      <c r="D16" s="32"/>
    </row>
    <row r="17" spans="2:4" ht="21" customHeight="1" x14ac:dyDescent="0.2">
      <c r="B17" s="25" t="s">
        <v>12</v>
      </c>
      <c r="C17" s="33">
        <f>SUBTOTAL(109,Таблица_Облекло[Приблизителна цена])</f>
        <v>0</v>
      </c>
      <c r="D17" s="33">
        <f>SUBTOTAL(109,Таблица_Облекло[Действителен разход])</f>
        <v>0</v>
      </c>
    </row>
    <row r="19" spans="2:4" s="14" customFormat="1" ht="21" customHeight="1" x14ac:dyDescent="0.2">
      <c r="B19" s="13" t="s">
        <v>36</v>
      </c>
      <c r="C19" s="29" t="s">
        <v>75</v>
      </c>
      <c r="D19" s="29" t="s">
        <v>76</v>
      </c>
    </row>
    <row r="20" spans="2:4" ht="21" customHeight="1" x14ac:dyDescent="0.2">
      <c r="B20" s="8" t="s">
        <v>37</v>
      </c>
      <c r="C20" s="32"/>
      <c r="D20" s="32"/>
    </row>
    <row r="21" spans="2:4" ht="21" customHeight="1" x14ac:dyDescent="0.2">
      <c r="B21" s="8" t="s">
        <v>38</v>
      </c>
      <c r="C21" s="32"/>
      <c r="D21" s="32"/>
    </row>
    <row r="22" spans="2:4" ht="21" customHeight="1" x14ac:dyDescent="0.2">
      <c r="B22" s="8" t="s">
        <v>39</v>
      </c>
      <c r="C22" s="32"/>
      <c r="D22" s="32"/>
    </row>
    <row r="23" spans="2:4" ht="21" customHeight="1" x14ac:dyDescent="0.2">
      <c r="B23" s="8" t="s">
        <v>40</v>
      </c>
      <c r="C23" s="32"/>
      <c r="D23" s="32"/>
    </row>
    <row r="24" spans="2:4" ht="21" customHeight="1" x14ac:dyDescent="0.2">
      <c r="B24" s="8" t="s">
        <v>41</v>
      </c>
      <c r="C24" s="32"/>
      <c r="D24" s="32"/>
    </row>
    <row r="25" spans="2:4" ht="21" customHeight="1" x14ac:dyDescent="0.2">
      <c r="B25" s="8" t="s">
        <v>42</v>
      </c>
      <c r="C25" s="32"/>
      <c r="D25" s="32"/>
    </row>
    <row r="26" spans="2:4" ht="21" customHeight="1" x14ac:dyDescent="0.2">
      <c r="B26" s="8" t="s">
        <v>43</v>
      </c>
      <c r="C26" s="32"/>
      <c r="D26" s="32"/>
    </row>
    <row r="27" spans="2:4" ht="21" customHeight="1" x14ac:dyDescent="0.2">
      <c r="B27" s="8" t="s">
        <v>44</v>
      </c>
      <c r="C27" s="32"/>
      <c r="D27" s="32"/>
    </row>
    <row r="28" spans="2:4" ht="21" customHeight="1" x14ac:dyDescent="0.2">
      <c r="B28" s="8" t="s">
        <v>29</v>
      </c>
      <c r="C28" s="32"/>
      <c r="D28" s="32"/>
    </row>
    <row r="29" spans="2:4" ht="21" customHeight="1" x14ac:dyDescent="0.2">
      <c r="B29" s="8" t="s">
        <v>12</v>
      </c>
      <c r="C29" s="32">
        <f>SUBTOTAL(109,Таблица_ЦветяИДекорации[Приблизителна цена])</f>
        <v>0</v>
      </c>
      <c r="D29" s="32">
        <f>SUBTOTAL(109,Таблица_ЦветяИДекорации[Действителен разход])</f>
        <v>0</v>
      </c>
    </row>
    <row r="31" spans="2:4" s="14" customFormat="1" ht="21" customHeight="1" x14ac:dyDescent="0.2">
      <c r="B31" s="13" t="s">
        <v>45</v>
      </c>
      <c r="C31" s="29" t="s">
        <v>75</v>
      </c>
      <c r="D31" s="29" t="s">
        <v>76</v>
      </c>
    </row>
    <row r="32" spans="2:4" ht="21" customHeight="1" x14ac:dyDescent="0.2">
      <c r="B32" s="8" t="s">
        <v>46</v>
      </c>
      <c r="C32" s="32"/>
      <c r="D32" s="32"/>
    </row>
    <row r="33" spans="2:4" ht="21" customHeight="1" x14ac:dyDescent="0.2">
      <c r="B33" s="8" t="s">
        <v>47</v>
      </c>
      <c r="C33" s="32"/>
      <c r="D33" s="32"/>
    </row>
    <row r="34" spans="2:4" ht="21" customHeight="1" x14ac:dyDescent="0.2">
      <c r="B34" s="8" t="s">
        <v>48</v>
      </c>
      <c r="C34" s="32"/>
      <c r="D34" s="32"/>
    </row>
    <row r="35" spans="2:4" ht="21" customHeight="1" x14ac:dyDescent="0.2">
      <c r="B35" s="8" t="s">
        <v>49</v>
      </c>
      <c r="C35" s="32"/>
      <c r="D35" s="32"/>
    </row>
    <row r="36" spans="2:4" ht="21" customHeight="1" x14ac:dyDescent="0.2">
      <c r="B36" s="8" t="s">
        <v>29</v>
      </c>
      <c r="C36" s="32"/>
      <c r="D36" s="32"/>
    </row>
    <row r="37" spans="2:4" ht="21" customHeight="1" x14ac:dyDescent="0.2">
      <c r="B37" s="8" t="s">
        <v>12</v>
      </c>
      <c r="C37" s="32">
        <f>SUBTOTAL(109,Таблица_Музика[Приблизителна цена])</f>
        <v>0</v>
      </c>
      <c r="D37" s="32">
        <f>SUBTOTAL(109,Таблица_Музика[Действителен разход])</f>
        <v>0</v>
      </c>
    </row>
    <row r="39" spans="2:4" s="14" customFormat="1" ht="21" customHeight="1" x14ac:dyDescent="0.2">
      <c r="B39" s="13" t="s">
        <v>50</v>
      </c>
      <c r="C39" s="29" t="s">
        <v>75</v>
      </c>
      <c r="D39" s="29" t="s">
        <v>76</v>
      </c>
    </row>
    <row r="40" spans="2:4" ht="21" customHeight="1" x14ac:dyDescent="0.2">
      <c r="B40" s="8" t="s">
        <v>51</v>
      </c>
      <c r="C40" s="32"/>
      <c r="D40" s="32"/>
    </row>
    <row r="41" spans="2:4" ht="21" customHeight="1" x14ac:dyDescent="0.2">
      <c r="B41" s="8" t="s">
        <v>52</v>
      </c>
      <c r="C41" s="32"/>
      <c r="D41" s="32"/>
    </row>
    <row r="42" spans="2:4" ht="21" customHeight="1" x14ac:dyDescent="0.2">
      <c r="B42" s="8" t="s">
        <v>53</v>
      </c>
      <c r="C42" s="32"/>
      <c r="D42" s="32"/>
    </row>
    <row r="43" spans="2:4" ht="21" customHeight="1" x14ac:dyDescent="0.2">
      <c r="B43" s="8" t="s">
        <v>29</v>
      </c>
      <c r="C43" s="32"/>
      <c r="D43" s="32"/>
    </row>
    <row r="44" spans="2:4" ht="21" customHeight="1" x14ac:dyDescent="0.2">
      <c r="B44" s="8" t="s">
        <v>12</v>
      </c>
      <c r="C44" s="32">
        <f>SUBTOTAL(109,Таблица_СнимкиИВидео[Приблизителна цена])</f>
        <v>0</v>
      </c>
      <c r="D44" s="32">
        <f>SUBTOTAL(109,Таблица_СнимкиИВидео[Действителен разход])</f>
        <v>0</v>
      </c>
    </row>
    <row r="46" spans="2:4" s="14" customFormat="1" ht="21" customHeight="1" x14ac:dyDescent="0.2">
      <c r="B46" s="13" t="s">
        <v>54</v>
      </c>
      <c r="C46" s="29" t="s">
        <v>75</v>
      </c>
      <c r="D46" s="29" t="s">
        <v>76</v>
      </c>
    </row>
    <row r="47" spans="2:4" ht="21" customHeight="1" x14ac:dyDescent="0.2">
      <c r="B47" s="8" t="s">
        <v>55</v>
      </c>
      <c r="C47" s="32"/>
      <c r="D47" s="32"/>
    </row>
    <row r="48" spans="2:4" ht="21" customHeight="1" x14ac:dyDescent="0.2">
      <c r="B48" s="8" t="s">
        <v>56</v>
      </c>
      <c r="C48" s="32"/>
      <c r="D48" s="32"/>
    </row>
    <row r="49" spans="2:4" ht="21" customHeight="1" x14ac:dyDescent="0.2">
      <c r="B49" s="8" t="s">
        <v>29</v>
      </c>
      <c r="C49" s="32"/>
      <c r="D49" s="32"/>
    </row>
    <row r="50" spans="2:4" ht="21" customHeight="1" x14ac:dyDescent="0.2">
      <c r="B50" s="8" t="s">
        <v>12</v>
      </c>
      <c r="C50" s="32">
        <f>SUBTOTAL(109,Таблица_Подаръци[Приблизителна цена])</f>
        <v>0</v>
      </c>
      <c r="D50" s="32">
        <f>SUBTOTAL(109,Таблица_Подаръци[Действителен разход])</f>
        <v>0</v>
      </c>
    </row>
    <row r="52" spans="2:4" s="14" customFormat="1" ht="21" customHeight="1" x14ac:dyDescent="0.2">
      <c r="B52" s="13" t="s">
        <v>57</v>
      </c>
      <c r="C52" s="29" t="s">
        <v>75</v>
      </c>
      <c r="D52" s="29" t="s">
        <v>76</v>
      </c>
    </row>
    <row r="53" spans="2:4" ht="21" customHeight="1" x14ac:dyDescent="0.2">
      <c r="B53" s="8" t="s">
        <v>58</v>
      </c>
      <c r="C53" s="32"/>
      <c r="D53" s="32"/>
    </row>
    <row r="54" spans="2:4" ht="21" customHeight="1" x14ac:dyDescent="0.2">
      <c r="B54" s="8" t="s">
        <v>59</v>
      </c>
      <c r="C54" s="32"/>
      <c r="D54" s="32"/>
    </row>
    <row r="55" spans="2:4" ht="21" customHeight="1" x14ac:dyDescent="0.2">
      <c r="B55" s="8" t="s">
        <v>29</v>
      </c>
      <c r="C55" s="32"/>
      <c r="D55" s="32"/>
    </row>
    <row r="56" spans="2:4" ht="21" customHeight="1" x14ac:dyDescent="0.2">
      <c r="B56" s="8" t="s">
        <v>12</v>
      </c>
      <c r="C56" s="32">
        <f>SUBTOTAL(109,Таблица_Церемония[Приблизителна цена])</f>
        <v>0</v>
      </c>
      <c r="D56" s="32">
        <f>SUBTOTAL(109,Таблица_Церемония[Действителен разход])</f>
        <v>0</v>
      </c>
    </row>
    <row r="58" spans="2:4" s="14" customFormat="1" ht="21" customHeight="1" x14ac:dyDescent="0.2">
      <c r="B58" s="13" t="s">
        <v>60</v>
      </c>
      <c r="C58" s="29" t="s">
        <v>75</v>
      </c>
      <c r="D58" s="29" t="s">
        <v>76</v>
      </c>
    </row>
    <row r="59" spans="2:4" ht="21" customHeight="1" x14ac:dyDescent="0.2">
      <c r="B59" s="8" t="s">
        <v>61</v>
      </c>
      <c r="C59" s="32"/>
      <c r="D59" s="32"/>
    </row>
    <row r="60" spans="2:4" ht="21" customHeight="1" x14ac:dyDescent="0.2">
      <c r="B60" s="8" t="s">
        <v>62</v>
      </c>
      <c r="C60" s="32"/>
      <c r="D60" s="32"/>
    </row>
    <row r="61" spans="2:4" ht="21" customHeight="1" x14ac:dyDescent="0.2">
      <c r="B61" s="8" t="s">
        <v>63</v>
      </c>
      <c r="C61" s="32"/>
      <c r="D61" s="32"/>
    </row>
    <row r="62" spans="2:4" ht="21" customHeight="1" x14ac:dyDescent="0.2">
      <c r="B62" s="8" t="s">
        <v>64</v>
      </c>
      <c r="C62" s="32"/>
      <c r="D62" s="32"/>
    </row>
    <row r="63" spans="2:4" ht="21" customHeight="1" x14ac:dyDescent="0.2">
      <c r="B63" s="8" t="s">
        <v>65</v>
      </c>
      <c r="C63" s="32"/>
      <c r="D63" s="32"/>
    </row>
    <row r="64" spans="2:4" ht="21" customHeight="1" x14ac:dyDescent="0.2">
      <c r="B64" s="8" t="s">
        <v>66</v>
      </c>
      <c r="C64" s="32"/>
      <c r="D64" s="32"/>
    </row>
    <row r="65" spans="2:4" ht="21" customHeight="1" x14ac:dyDescent="0.2">
      <c r="B65" s="8" t="s">
        <v>67</v>
      </c>
      <c r="C65" s="32"/>
      <c r="D65" s="32"/>
    </row>
    <row r="66" spans="2:4" ht="21" customHeight="1" x14ac:dyDescent="0.2">
      <c r="B66" s="8" t="s">
        <v>29</v>
      </c>
      <c r="C66" s="32"/>
      <c r="D66" s="32"/>
    </row>
    <row r="67" spans="2:4" ht="21" customHeight="1" x14ac:dyDescent="0.2">
      <c r="B67" s="8" t="s">
        <v>12</v>
      </c>
      <c r="C67" s="32">
        <f>SUBTOTAL(109,Таблица_Канцеларски[Приблизителна цена])</f>
        <v>0</v>
      </c>
      <c r="D67" s="32">
        <f>SUBTOTAL(109,Таблица_Канцеларски[Действителен разход])</f>
        <v>0</v>
      </c>
    </row>
    <row r="69" spans="2:4" s="14" customFormat="1" ht="21" customHeight="1" x14ac:dyDescent="0.2">
      <c r="B69" s="13" t="s">
        <v>68</v>
      </c>
      <c r="C69" s="29" t="s">
        <v>75</v>
      </c>
      <c r="D69" s="29" t="s">
        <v>76</v>
      </c>
    </row>
    <row r="70" spans="2:4" ht="21" customHeight="1" x14ac:dyDescent="0.2">
      <c r="B70" s="8" t="s">
        <v>10</v>
      </c>
      <c r="C70" s="32"/>
      <c r="D70" s="32"/>
    </row>
    <row r="71" spans="2:4" ht="21" customHeight="1" x14ac:dyDescent="0.2">
      <c r="B71" s="8" t="s">
        <v>69</v>
      </c>
      <c r="C71" s="32"/>
      <c r="D71" s="32"/>
    </row>
    <row r="72" spans="2:4" ht="21" customHeight="1" x14ac:dyDescent="0.2">
      <c r="B72" s="34" t="s">
        <v>12</v>
      </c>
      <c r="C72" s="35">
        <f>SUBTOTAL(109,Таблица_Сватбени_Пръстени[Приблизителна цена])</f>
        <v>0</v>
      </c>
      <c r="D72" s="35">
        <f>SUBTOTAL(109,Таблица_Сватбени_Пръстени[Действителен разход])</f>
        <v>0</v>
      </c>
    </row>
    <row r="73" spans="2:4" s="14" customFormat="1" ht="21" customHeight="1" x14ac:dyDescent="0.2">
      <c r="B73" s="8"/>
      <c r="C73" s="27"/>
      <c r="D73" s="27"/>
    </row>
    <row r="74" spans="2:4" ht="21" customHeight="1" x14ac:dyDescent="0.2">
      <c r="B74" s="13" t="s">
        <v>70</v>
      </c>
      <c r="C74" s="29" t="s">
        <v>75</v>
      </c>
      <c r="D74" s="29" t="s">
        <v>76</v>
      </c>
    </row>
    <row r="75" spans="2:4" ht="21" customHeight="1" x14ac:dyDescent="0.2">
      <c r="B75" s="8" t="s">
        <v>71</v>
      </c>
      <c r="C75" s="32"/>
      <c r="D75" s="32"/>
    </row>
    <row r="76" spans="2:4" ht="21" customHeight="1" x14ac:dyDescent="0.2">
      <c r="B76" s="8" t="s">
        <v>72</v>
      </c>
      <c r="C76" s="32"/>
      <c r="D76" s="32"/>
    </row>
    <row r="77" spans="2:4" ht="21" customHeight="1" x14ac:dyDescent="0.2">
      <c r="B77" s="8" t="s">
        <v>73</v>
      </c>
      <c r="C77" s="32"/>
      <c r="D77" s="32"/>
    </row>
    <row r="78" spans="2:4" ht="21" customHeight="1" x14ac:dyDescent="0.2">
      <c r="B78" s="8" t="s">
        <v>74</v>
      </c>
      <c r="C78" s="32"/>
      <c r="D78" s="32"/>
    </row>
    <row r="79" spans="2:4" ht="21" customHeight="1" x14ac:dyDescent="0.2">
      <c r="B79" s="8" t="s">
        <v>29</v>
      </c>
      <c r="C79" s="32"/>
      <c r="D79" s="32"/>
    </row>
    <row r="80" spans="2:4" ht="21" customHeight="1" x14ac:dyDescent="0.2">
      <c r="B80" s="25" t="s">
        <v>12</v>
      </c>
      <c r="C80" s="33">
        <f>SUBTOTAL(109,Таблица_Транспорт[Приблизителна цена])</f>
        <v>0</v>
      </c>
      <c r="D80" s="33">
        <f>SUBTOTAL(109,Таблица_Транспорт[Действителен разход])</f>
        <v>0</v>
      </c>
    </row>
  </sheetData>
  <dataValidations count="1">
    <dataValidation allowBlank="1" showInputMessage="1" showErrorMessage="1" prompt="За всяка категория разходи можете да променяте елементи и да въвеждате прогнозни и действителни разходи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Обобщен бюджет</vt:lpstr>
      <vt:lpstr>Подробни данни за бюджета</vt:lpstr>
      <vt:lpstr>Общ_Бюджет_За_Сватбата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2019-07-18T03:05:28Z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