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Месечен бюджет на семейството" sheetId="1" r:id="rId1"/>
  </sheets>
  <definedNames>
    <definedName name="_xlnm.Print_Area" localSheetId="0">'Месечен бюджет на семейството'!$A$1:$H$63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G15" i="1" s="1"/>
  <c r="C4" i="1"/>
  <c r="D68" i="1"/>
  <c r="I44" i="1"/>
  <c r="I62" i="1"/>
  <c r="D42" i="1"/>
  <c r="I68" i="1"/>
  <c r="D61" i="1"/>
  <c r="I54" i="1"/>
  <c r="I27" i="1"/>
  <c r="G16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<sst xmlns="http://schemas.openxmlformats.org/spreadsheetml/2006/main" count="157" uniqueCount="86">
  <si>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Месечен бюджет на семейството</t>
  </si>
  <si>
    <t>Всичко планирани разходи</t>
  </si>
  <si>
    <t>Всичко действителни разходи</t>
  </si>
  <si>
    <t>Всичко разлики</t>
  </si>
  <si>
    <t>Планирани месечни приходи</t>
  </si>
  <si>
    <t>Приход 1</t>
  </si>
  <si>
    <t>Приход 2</t>
  </si>
  <si>
    <t>Допълнителен приход</t>
  </si>
  <si>
    <t>Общ месечен приход</t>
  </si>
  <si>
    <t>Жилище</t>
  </si>
  <si>
    <t>Планирани разходи</t>
  </si>
  <si>
    <t>Действителни разходи</t>
  </si>
  <si>
    <t>Разлика</t>
  </si>
  <si>
    <t>Действителен месечен приход</t>
  </si>
  <si>
    <t>Ипотека или наем</t>
  </si>
  <si>
    <t>Втора ипотека или наем</t>
  </si>
  <si>
    <t>Телефон</t>
  </si>
  <si>
    <t>Електроенергия</t>
  </si>
  <si>
    <t>Газ</t>
  </si>
  <si>
    <t>Вода и канализация</t>
  </si>
  <si>
    <t>Кабелна телевизия</t>
  </si>
  <si>
    <t>Такса смет</t>
  </si>
  <si>
    <t>Поддръжка и ремонт</t>
  </si>
  <si>
    <t>Материали</t>
  </si>
  <si>
    <t>Други</t>
  </si>
  <si>
    <t>Всичко</t>
  </si>
  <si>
    <t xml:space="preserve">Планиран баланс
</t>
  </si>
  <si>
    <t>Дествителен баланс</t>
  </si>
  <si>
    <t>Транспорт</t>
  </si>
  <si>
    <t>Кредити</t>
  </si>
  <si>
    <t>Изплащане на кола 1</t>
  </si>
  <si>
    <t>Изплащане на кола 2</t>
  </si>
  <si>
    <t>Билети за автобус/такси</t>
  </si>
  <si>
    <t>Застраховки</t>
  </si>
  <si>
    <t>Разрешителни</t>
  </si>
  <si>
    <t>Гориво</t>
  </si>
  <si>
    <t>Поддръжка</t>
  </si>
  <si>
    <t>Лични</t>
  </si>
  <si>
    <t>Студентски</t>
  </si>
  <si>
    <t>Кредитна карта</t>
  </si>
  <si>
    <t>Развлечения</t>
  </si>
  <si>
    <t>Начало</t>
  </si>
  <si>
    <t>Здравни</t>
  </si>
  <si>
    <t>Живот</t>
  </si>
  <si>
    <t>Видеофилми/DVD</t>
  </si>
  <si>
    <t>Компактдискове</t>
  </si>
  <si>
    <t>Филми</t>
  </si>
  <si>
    <t>Концерти</t>
  </si>
  <si>
    <t>Спортни прояви</t>
  </si>
  <si>
    <t>Театри</t>
  </si>
  <si>
    <t>Храна</t>
  </si>
  <si>
    <t>Хранителни продукти</t>
  </si>
  <si>
    <t>Ресторанти</t>
  </si>
  <si>
    <t>Данъци</t>
  </si>
  <si>
    <t>Федерални</t>
  </si>
  <si>
    <t>Област</t>
  </si>
  <si>
    <t>Местни</t>
  </si>
  <si>
    <t>Деца</t>
  </si>
  <si>
    <t>Медицински</t>
  </si>
  <si>
    <t>Дрехи</t>
  </si>
  <si>
    <t>Училищни такси</t>
  </si>
  <si>
    <t>Материали за училище</t>
  </si>
  <si>
    <t>Членски внос или такси за организации</t>
  </si>
  <si>
    <t>Пари за обяд</t>
  </si>
  <si>
    <t>Грижи за децата</t>
  </si>
  <si>
    <t>Играчки/игри</t>
  </si>
  <si>
    <t>Лични грижи</t>
  </si>
  <si>
    <t>Фризьор/маникюр</t>
  </si>
  <si>
    <t>Химическо чистене</t>
  </si>
  <si>
    <t>Клуб на здравето</t>
  </si>
  <si>
    <t>Членски внос, такси за организации</t>
  </si>
  <si>
    <t>Юридически</t>
  </si>
  <si>
    <t>Домашни любимци</t>
  </si>
  <si>
    <t>Адвокат</t>
  </si>
  <si>
    <t>Издръжка</t>
  </si>
  <si>
    <t>Вноски</t>
  </si>
  <si>
    <t>Фризури</t>
  </si>
  <si>
    <t>Играчки</t>
  </si>
  <si>
    <t>Спестявания/Инвестиции</t>
  </si>
  <si>
    <t>Пенсионна сметка</t>
  </si>
  <si>
    <t>Инвестиционна сметка</t>
  </si>
  <si>
    <t>Колеж</t>
  </si>
  <si>
    <t>Подаръци и дарения</t>
  </si>
  <si>
    <t>Благотворителност 1</t>
  </si>
  <si>
    <t>Благотворителност 2</t>
  </si>
  <si>
    <t>Благотворителност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</si>
</sst>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лв-402];[Red]\-#,##0\ [$лв-402]"/>
  </numFmts>
  <fonts count="15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  <font>
      <sz val="10"/>
      <name val="Trebuchet MS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164" fontId="0" fillId="0" borderId="0"/>
    <xf numFmtId="164" fontId="2" fillId="0" borderId="0" applyNumberFormat="0" applyFill="0" applyBorder="0" applyAlignment="0" applyProtection="0"/>
  </cellStyleXfs>
  <cellXfs count="51">
    <xf numFmtId="164" fontId="0" fillId="0" borderId="0" xfId="0"/>
    <xf numFmtId="164" fontId="3" fillId="0" borderId="0" xfId="0" applyFont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6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10" fillId="0" borderId="0" xfId="0" applyFont="1" applyFill="1" applyBorder="1" applyAlignment="1">
      <alignment vertical="center" wrapText="1"/>
    </xf>
    <xf numFmtId="164" fontId="10" fillId="0" borderId="0" xfId="0" applyFont="1" applyAlignment="1">
      <alignment horizontal="left" vertical="center" wrapText="1"/>
    </xf>
    <xf numFmtId="164" fontId="10" fillId="0" borderId="0" xfId="0" applyFont="1" applyAlignment="1">
      <alignment vertical="center" wrapText="1"/>
    </xf>
    <xf numFmtId="164" fontId="11" fillId="2" borderId="0" xfId="1" applyFont="1" applyFill="1" applyBorder="1" applyAlignment="1">
      <alignment horizontal="left" wrapText="1"/>
    </xf>
    <xf numFmtId="164" fontId="0" fillId="0" borderId="0" xfId="0" applyNumberFormat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9" fillId="4" borderId="5" xfId="0" applyFont="1" applyFill="1" applyBorder="1" applyAlignment="1">
      <alignment vertical="center" wrapText="1"/>
    </xf>
    <xf numFmtId="164" fontId="9" fillId="4" borderId="3" xfId="0" applyFont="1" applyFill="1" applyBorder="1" applyAlignment="1">
      <alignment horizontal="left" vertical="center" wrapText="1"/>
    </xf>
    <xf numFmtId="164" fontId="9" fillId="4" borderId="5" xfId="0" applyFont="1" applyFill="1" applyBorder="1" applyAlignment="1">
      <alignment horizontal="left" vertical="center" wrapText="1"/>
    </xf>
    <xf numFmtId="164" fontId="13" fillId="3" borderId="2" xfId="0" applyFont="1" applyFill="1" applyBorder="1" applyAlignment="1">
      <alignment horizontal="right" vertical="center" wrapText="1"/>
    </xf>
    <xf numFmtId="164" fontId="13" fillId="3" borderId="3" xfId="0" applyFont="1" applyFill="1" applyBorder="1" applyAlignment="1">
      <alignment horizontal="left" vertical="center" wrapText="1"/>
    </xf>
    <xf numFmtId="164" fontId="13" fillId="3" borderId="5" xfId="0" applyFont="1" applyFill="1" applyBorder="1" applyAlignment="1">
      <alignment horizontal="left" vertical="center" wrapText="1"/>
    </xf>
    <xf numFmtId="164" fontId="13" fillId="3" borderId="7" xfId="0" applyFont="1" applyFill="1" applyBorder="1" applyAlignment="1">
      <alignment horizontal="right" vertical="center" wrapText="1"/>
    </xf>
    <xf numFmtId="164" fontId="13" fillId="3" borderId="1" xfId="0" applyFont="1" applyFill="1" applyBorder="1" applyAlignment="1">
      <alignment horizontal="left" vertical="center" wrapText="1"/>
    </xf>
    <xf numFmtId="164" fontId="14" fillId="0" borderId="0" xfId="0" applyNumberFormat="1" applyFont="1" applyFill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9" fillId="4" borderId="8" xfId="0" applyNumberFormat="1" applyFont="1" applyFill="1" applyBorder="1" applyAlignment="1">
      <alignment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13" fillId="3" borderId="1" xfId="0" applyFont="1" applyFill="1" applyBorder="1" applyAlignment="1">
      <alignment horizontal="right" vertical="center" wrapText="1"/>
    </xf>
    <xf numFmtId="164" fontId="13" fillId="3" borderId="7" xfId="0" applyFont="1" applyFill="1" applyBorder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7" fillId="0" borderId="0" xfId="0" applyFont="1" applyFill="1" applyAlignment="1">
      <alignment vertical="center" wrapText="1"/>
    </xf>
    <xf numFmtId="164" fontId="12" fillId="2" borderId="0" xfId="1" applyFont="1" applyFill="1" applyBorder="1" applyAlignment="1">
      <alignment horizontal="left"/>
    </xf>
    <xf numFmtId="164" fontId="13" fillId="3" borderId="1" xfId="0" applyFont="1" applyFill="1" applyBorder="1" applyAlignment="1">
      <alignment horizontal="left" vertical="center" wrapText="1"/>
    </xf>
    <xf numFmtId="164" fontId="13" fillId="3" borderId="2" xfId="0" applyFont="1" applyFill="1" applyBorder="1" applyAlignment="1">
      <alignment horizontal="left"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лв-402];[Red]\-#,##0\ [$лв-402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лв-402];[Red]\-#,##0\ [$лв-402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лв-402];[Red]\-#,##0\ [$лв-402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лв-402];[Red]\-#,##0\ [$лв-402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лв-402];[Red]\-#,##0\ [$лв-402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лв-402];[Red]\-#,##0\ [$лв-402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лв-402];[Red]\-#,##0\ [$лв-402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лв-402];[Red]\-#,##0\ [$лв-402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Жилище" totalsRowLabel="Всичко" dataDxfId="139" totalsRowDxfId="138"/>
    <tableColumn id="2" name="Планирани разходи" totalsRowFunction="sum" dataDxfId="137" totalsRowDxfId="136"/>
    <tableColumn id="3" name="Действителни разходи" totalsRowFunction="sum" dataDxfId="135" totalsRowDxfId="134"/>
    <tableColumn id="4" name="Разлика" totalsRowFunction="sum" dataDxfId="133" totalsRowDxfId="132">
      <calculatedColumnFormula>Housing[Планирани разходи]-Housing[Действителни разходи]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Данъци" totalsRowLabel="Всичко" dataDxfId="40" totalsRowDxfId="39"/>
    <tableColumn id="2" name="Планирани разходи" totalsRowFunction="sum" dataDxfId="38" totalsRowDxfId="37"/>
    <tableColumn id="3" name="Действителни разходи" totalsRowFunction="sum" dataDxfId="36" totalsRowDxfId="35"/>
    <tableColumn id="4" name="Разлика" totalsRowFunction="sum" dataDxfId="34" totalsRowDxfId="33">
      <calculatedColumnFormula>Taxes[Планирани разходи]-Taxes[Действителни разходи]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Спестявания/Инвестиции" totalsRowLabel="Всичко" dataDxfId="29" totalsRowDxfId="28"/>
    <tableColumn id="2" name="Планирани разходи" totalsRowFunction="sum" dataDxfId="27" totalsRowDxfId="26"/>
    <tableColumn id="3" name="Действителни разходи" totalsRowFunction="sum" dataDxfId="25" totalsRowDxfId="24"/>
    <tableColumn id="4" name="Разлика" totalsRowFunction="sum" dataDxfId="23" totalsRowDxfId="22">
      <calculatedColumnFormula>Savings[Планирани разходи]-Savings[Действителни разходи]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Подаръци и дарения" totalsRowLabel="Всичко" dataDxfId="18" totalsRowDxfId="17"/>
    <tableColumn id="2" name="Планирани разходи" totalsRowFunction="sum" dataDxfId="16" totalsRowDxfId="15"/>
    <tableColumn id="3" name="Действителни разходи" totalsRowFunction="sum" dataDxfId="14" totalsRowDxfId="13"/>
    <tableColumn id="4" name="Разлика" totalsRowFunction="sum" dataDxfId="12" totalsRowDxfId="11">
      <calculatedColumnFormula>Gifts[Планирани разходи]-Gifts[Действителни разходи]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Юридически" totalsRowLabel="Всичко" dataDxfId="7" totalsRowDxfId="6"/>
    <tableColumn id="2" name="Планирани разходи" totalsRowFunction="sum" dataDxfId="5" totalsRowDxfId="4"/>
    <tableColumn id="3" name="Действителни разходи" totalsRowFunction="sum" dataDxfId="3" totalsRowDxfId="2"/>
    <tableColumn id="4" name="Разлика" totalsRowFunction="sum" dataDxfId="1" totalsRowDxfId="0">
      <calculatedColumnFormula>Legal[Планирани разходи]-Legal[Действителни разходи]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Транспорт" totalsRowLabel="Всичко" dataDxfId="128" totalsRowDxfId="127"/>
    <tableColumn id="2" name="Планирани разходи" totalsRowFunction="sum" dataDxfId="126" totalsRowDxfId="125"/>
    <tableColumn id="3" name="Действителни разходи" totalsRowFunction="sum" dataDxfId="124" totalsRowDxfId="123"/>
    <tableColumn id="4" name="Разлика" totalsRowFunction="sum" dataDxfId="122" totalsRowDxfId="121">
      <calculatedColumnFormula>Transportation[Планирани разходи]-Transportation[Действителни разходи]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Застраховки" totalsRowLabel="Всичко" dataDxfId="117" totalsRowDxfId="116"/>
    <tableColumn id="2" name="Планирани разходи" totalsRowFunction="sum" dataDxfId="115" totalsRowDxfId="114"/>
    <tableColumn id="3" name="Действителни разходи" totalsRowFunction="sum" dataDxfId="113" totalsRowDxfId="112"/>
    <tableColumn id="4" name="Разлика" totalsRowFunction="sum" dataDxfId="111" totalsRowDxfId="110">
      <calculatedColumnFormula>Insurance[Планирани разходи]-Insurance[Действителни разходи]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Храна" totalsRowLabel="Всичко" dataDxfId="106" totalsRowDxfId="105"/>
    <tableColumn id="2" name="Планирани разходи" totalsRowFunction="sum" dataDxfId="104" totalsRowDxfId="103"/>
    <tableColumn id="3" name="Действителни разходи" totalsRowFunction="sum" dataDxfId="102" totalsRowDxfId="101"/>
    <tableColumn id="4" name="Разлика" totalsRowFunction="sum" dataDxfId="100" totalsRowDxfId="99">
      <calculatedColumnFormula>Food[Планирани разходи]-Food[Действителни разходи]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Деца" totalsRowLabel="Всичко" dataDxfId="95" totalsRowDxfId="94"/>
    <tableColumn id="2" name="Планирани разходи" totalsRowFunction="sum" dataDxfId="93" totalsRowDxfId="92"/>
    <tableColumn id="3" name="Действителни разходи" totalsRowFunction="sum" dataDxfId="91" totalsRowDxfId="90"/>
    <tableColumn id="4" name="Разлика" totalsRowFunction="sum" dataDxfId="89" totalsRowDxfId="88">
      <calculatedColumnFormula>Children[Планирани разходи]-Children[Действителни разходи]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Домашни любимци" totalsRowLabel="Всичко" dataDxfId="84" totalsRowDxfId="83"/>
    <tableColumn id="2" name="Планирани разходи" totalsRowFunction="sum" dataDxfId="82" totalsRowDxfId="81"/>
    <tableColumn id="3" name="Действителни разходи" totalsRowFunction="sum" dataDxfId="80" totalsRowDxfId="79"/>
    <tableColumn id="4" name="Разлика" totalsRowFunction="sum" dataDxfId="78" totalsRowDxfId="77">
      <calculatedColumnFormula>Pets[Планирани разходи]-Pets[Действителни разходи]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Лични грижи" totalsRowLabel="Всичко" dataDxfId="73" totalsRowDxfId="72"/>
    <tableColumn id="2" name="Планирани разходи" totalsRowFunction="sum" dataDxfId="71" totalsRowDxfId="70"/>
    <tableColumn id="3" name="Действителни разходи" totalsRowFunction="sum" dataDxfId="69" totalsRowDxfId="68"/>
    <tableColumn id="4" name="Разлика" totalsRowFunction="sum" dataDxfId="67" totalsRowDxfId="66">
      <calculatedColumnFormula>PersonalCare[Планирани разходи]-PersonalCare[Действителни разходи]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Развлечения" totalsRowLabel="Всичко" dataDxfId="62" totalsRowDxfId="61"/>
    <tableColumn id="2" name="Планирани разходи" totalsRowFunction="sum" dataDxfId="60" totalsRowDxfId="59"/>
    <tableColumn id="3" name="Действителни разходи" totalsRowFunction="sum" dataDxfId="58" totalsRowDxfId="57"/>
    <tableColumn id="4" name="Разлика" totalsRowFunction="sum" dataDxfId="56" totalsRowDxfId="55">
      <calculatedColumnFormula>Entertainment[Планирани разходи]-Entertainment[Действителни разходи]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Кредити" totalsRowLabel="Всичко" dataDxfId="51" totalsRowDxfId="50"/>
    <tableColumn id="2" name="Планирани разходи" totalsRowFunction="sum" dataDxfId="49" totalsRowDxfId="48"/>
    <tableColumn id="3" name="Действителни разходи" totalsRowFunction="sum" dataDxfId="47" totalsRowDxfId="46"/>
    <tableColumn id="4" name="Разлика" totalsRowFunction="sum" dataDxfId="45" totalsRowDxfId="44">
      <calculatedColumnFormula>Loans[Планирани разходи]-Loans[Действителни разходи]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activeCell="B25" sqref="B25"/>
    </sheetView>
  </sheetViews>
  <sheetFormatPr defaultRowHeight="15" x14ac:dyDescent="0.3"/>
  <cols>
    <col min="1" max="1" width="16.5703125" customWidth="1"/>
    <col min="2" max="2" width="16.7109375" customWidth="1"/>
    <col min="3" max="4" width="14.7109375" customWidth="1"/>
    <col min="5" max="5" width="4" customWidth="1"/>
    <col min="6" max="6" width="19.85546875" customWidth="1"/>
    <col min="7" max="7" width="16.7109375" customWidth="1"/>
    <col min="8" max="9" width="14.7109375" customWidth="1"/>
  </cols>
  <sheetData>
    <row r="1" spans="1:9" ht="30" customHeight="1" x14ac:dyDescent="0.35">
      <c r="A1" s="48" t="s">
        <v>0</v>
      </c>
      <c r="B1" s="48"/>
      <c r="C1" s="48"/>
      <c r="D1" s="48"/>
      <c r="E1" s="48"/>
      <c r="F1" s="48"/>
      <c r="G1" s="48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44" t="s">
        <v>1</v>
      </c>
      <c r="B3" s="45"/>
      <c r="C3" s="27" t="s">
        <v>2</v>
      </c>
      <c r="D3" s="24" t="s">
        <v>3</v>
      </c>
      <c r="E3" s="7"/>
      <c r="F3" s="49" t="s">
        <v>4</v>
      </c>
      <c r="G3" s="50"/>
      <c r="H3" s="7"/>
      <c r="I3" s="7"/>
    </row>
    <row r="4" spans="1:9" ht="14.1" customHeight="1" x14ac:dyDescent="0.3">
      <c r="A4" s="21"/>
      <c r="B4" s="31">
        <f>Housing[[#Totals],[Планирани разходи]]+Transportation[[#Totals],[Планирани разходи]]+Insurance[[#Totals],[Планирани разходи]]+Food[[#Totals],[Планирани разходи]]+Children[[#Totals],[Планирани разходи]]+Legal[[#Totals],[Планирани разходи]]+Savings[[#Totals],[Планирани разходи]]+Loans[[#Totals],[Планирани разходи]]+Entertainment[[#Totals],[Планирани разходи]]+Taxes[[#Totals],[Планирани разходи]]+PersonalCare[[#Totals],[Планирани разходи]]+Pets[[#Totals],[Планирани разходи]]+Gifts[[#Totals],[Планирани разходи]]</f>
        <v>1203</v>
      </c>
      <c r="C4" s="31">
        <f>Housing[[#Totals],[Действителни разходи]]+Transportation[[#Totals],[Действителни разходи]]+Insurance[[#Totals],[Действителни разходи]]+Food[[#Totals],[Действителни разходи]]+Children[[#Totals],[Действителни разходи]]+Legal[[#Totals],[Действителни разходи]]+Savings[[#Totals],[Действителни разходи]]+Loans[[#Totals],[Действителни разходи]]+Entertainment[[#Totals],[Действителни разходи]]+Taxes[[#Totals],[Действителни разходи]]+PersonalCare[[#Totals],[Действителни разходи]]+Pets[[#Totals],[Действителни разходи]]+Gifts[[#Totals],[Действителни разходи]]</f>
        <v>1317</v>
      </c>
      <c r="D4" s="31">
        <f>Housing[[#Totals],[Разлика]]+Transportation[[#Totals],[Разлика]]+Insurance[[#Totals],[Разлика]]+Food[[#Totals],[Разлика]]+Children[[#Totals],[Разлика]]+Legal[[#Totals],[Разлика]]+Savings[[#Totals],[Разлика]]+Loans[[#Totals],[Разлика]]+Entertainment[[#Totals],[Разлика]]+Taxes[[#Totals],[Разлика]]+PersonalCare[[#Totals],[Разлика]]+Pets[[#Totals],[Разлика]]+Gifts[[#Totals],[Разлика]]</f>
        <v>-114</v>
      </c>
      <c r="E4" s="7"/>
      <c r="F4" s="22" t="s">
        <v>5</v>
      </c>
      <c r="G4" s="32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2" t="s">
        <v>6</v>
      </c>
      <c r="G5" s="32">
        <v>1200</v>
      </c>
      <c r="H5" s="2"/>
      <c r="I5" s="2"/>
    </row>
    <row r="6" spans="1:9" ht="14.1" customHeight="1" x14ac:dyDescent="0.3">
      <c r="A6" s="4" t="s">
        <v>9</v>
      </c>
      <c r="B6" s="3" t="s">
        <v>10</v>
      </c>
      <c r="C6" s="3" t="s">
        <v>11</v>
      </c>
      <c r="D6" s="3" t="s">
        <v>12</v>
      </c>
      <c r="E6" s="2"/>
      <c r="F6" s="22" t="s">
        <v>7</v>
      </c>
      <c r="G6" s="32">
        <v>300</v>
      </c>
      <c r="H6" s="2"/>
      <c r="I6" s="2"/>
    </row>
    <row r="7" spans="1:9" ht="14.1" customHeight="1" x14ac:dyDescent="0.3">
      <c r="A7" s="2" t="s">
        <v>14</v>
      </c>
      <c r="B7" s="38">
        <v>1000</v>
      </c>
      <c r="C7" s="38">
        <v>1000</v>
      </c>
      <c r="D7" s="38">
        <f>Housing[Планирани разходи]-Housing[Действителни разходи]</f>
        <v>0</v>
      </c>
      <c r="E7" s="2"/>
      <c r="F7" s="23" t="s">
        <v>8</v>
      </c>
      <c r="G7" s="33">
        <f>SUM(G4:G6)</f>
        <v>5500</v>
      </c>
      <c r="H7" s="2"/>
      <c r="I7" s="2"/>
    </row>
    <row r="8" spans="1:9" ht="14.1" customHeight="1" x14ac:dyDescent="0.3">
      <c r="A8" s="2" t="s">
        <v>15</v>
      </c>
      <c r="B8" s="38">
        <v>0</v>
      </c>
      <c r="C8" s="38">
        <v>0</v>
      </c>
      <c r="D8" s="38">
        <f>Housing[Планирани разходи]-Housing[Действителни разходи]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16</v>
      </c>
      <c r="B9" s="38">
        <v>62</v>
      </c>
      <c r="C9" s="38">
        <v>100</v>
      </c>
      <c r="D9" s="39">
        <f>Housing[Планирани разходи]-Housing[Действителни разходи]</f>
        <v>-38</v>
      </c>
      <c r="E9" s="2"/>
      <c r="F9" s="49" t="s">
        <v>13</v>
      </c>
      <c r="G9" s="50"/>
      <c r="H9" s="2"/>
      <c r="I9" s="2"/>
    </row>
    <row r="10" spans="1:9" ht="14.1" customHeight="1" x14ac:dyDescent="0.3">
      <c r="A10" s="2" t="s">
        <v>17</v>
      </c>
      <c r="B10" s="38">
        <v>44</v>
      </c>
      <c r="C10" s="38">
        <v>125</v>
      </c>
      <c r="D10" s="38">
        <f>Housing[Планирани разходи]-Housing[Действителни разходи]</f>
        <v>-81</v>
      </c>
      <c r="E10" s="2"/>
      <c r="F10" s="22" t="s">
        <v>5</v>
      </c>
      <c r="G10" s="32">
        <v>4000</v>
      </c>
      <c r="H10" s="2"/>
      <c r="I10" s="2"/>
    </row>
    <row r="11" spans="1:9" ht="14.1" customHeight="1" x14ac:dyDescent="0.3">
      <c r="A11" s="2" t="s">
        <v>18</v>
      </c>
      <c r="B11" s="38">
        <v>22</v>
      </c>
      <c r="C11" s="38">
        <v>35</v>
      </c>
      <c r="D11" s="38">
        <f>Housing[Планирани разходи]-Housing[Действителни разходи]</f>
        <v>-13</v>
      </c>
      <c r="E11" s="2"/>
      <c r="F11" s="22" t="s">
        <v>6</v>
      </c>
      <c r="G11" s="32">
        <v>1200</v>
      </c>
      <c r="H11" s="2"/>
      <c r="I11" s="2"/>
    </row>
    <row r="12" spans="1:9" ht="14.1" customHeight="1" x14ac:dyDescent="0.3">
      <c r="A12" s="2" t="s">
        <v>19</v>
      </c>
      <c r="B12" s="38">
        <v>8</v>
      </c>
      <c r="C12" s="38">
        <v>8</v>
      </c>
      <c r="D12" s="38">
        <f>Housing[Планирани разходи]-Housing[Действителни разходи]</f>
        <v>0</v>
      </c>
      <c r="E12" s="2"/>
      <c r="F12" s="22" t="s">
        <v>7</v>
      </c>
      <c r="G12" s="32">
        <v>300</v>
      </c>
      <c r="H12" s="2"/>
      <c r="I12" s="2"/>
    </row>
    <row r="13" spans="1:9" ht="14.1" customHeight="1" x14ac:dyDescent="0.3">
      <c r="A13" s="2" t="s">
        <v>20</v>
      </c>
      <c r="B13" s="38">
        <v>34</v>
      </c>
      <c r="C13" s="38">
        <v>39</v>
      </c>
      <c r="D13" s="38">
        <f>Housing[Планирани разходи]-Housing[Действителни разходи]</f>
        <v>-5</v>
      </c>
      <c r="E13" s="2"/>
      <c r="F13" s="23" t="s">
        <v>8</v>
      </c>
      <c r="G13" s="33">
        <f>SUM(G10:G12)</f>
        <v>5500</v>
      </c>
      <c r="H13" s="2"/>
      <c r="I13" s="2"/>
    </row>
    <row r="14" spans="1:9" ht="14.1" customHeight="1" x14ac:dyDescent="0.3">
      <c r="A14" s="2" t="s">
        <v>21</v>
      </c>
      <c r="B14" s="38">
        <v>10</v>
      </c>
      <c r="C14" s="38">
        <v>10</v>
      </c>
      <c r="D14" s="38">
        <f>Housing[Планирани разходи]-Housing[Действителни разходи]</f>
        <v>0</v>
      </c>
      <c r="E14" s="2"/>
      <c r="F14" s="7"/>
      <c r="G14" s="34"/>
      <c r="H14" s="2"/>
      <c r="I14" s="2"/>
    </row>
    <row r="15" spans="1:9" ht="14.1" customHeight="1" x14ac:dyDescent="0.3">
      <c r="A15" s="2" t="s">
        <v>22</v>
      </c>
      <c r="B15" s="38">
        <v>23</v>
      </c>
      <c r="C15" s="38">
        <v>0</v>
      </c>
      <c r="D15" s="38">
        <f>Housing[Планирани разходи]-Housing[Действителни разходи]</f>
        <v>23</v>
      </c>
      <c r="E15" s="2"/>
      <c r="F15" s="28" t="s">
        <v>26</v>
      </c>
      <c r="G15" s="35">
        <f>SUM(G7-B4)</f>
        <v>4297</v>
      </c>
      <c r="H15" s="2"/>
      <c r="I15" s="2"/>
    </row>
    <row r="16" spans="1:9" ht="14.1" customHeight="1" x14ac:dyDescent="0.3">
      <c r="A16" s="2" t="s">
        <v>23</v>
      </c>
      <c r="B16" s="38">
        <v>0</v>
      </c>
      <c r="C16" s="38">
        <v>0</v>
      </c>
      <c r="D16" s="38">
        <f>Housing[Планирани разходи]-Housing[Действителни разходи]</f>
        <v>0</v>
      </c>
      <c r="E16" s="2"/>
      <c r="F16" s="25" t="s">
        <v>27</v>
      </c>
      <c r="G16" s="36">
        <f>SUM(G13-C4)</f>
        <v>4183</v>
      </c>
      <c r="H16" s="2"/>
      <c r="I16" s="2"/>
    </row>
    <row r="17" spans="1:9" ht="14.1" customHeight="1" x14ac:dyDescent="0.3">
      <c r="A17" s="2" t="s">
        <v>24</v>
      </c>
      <c r="B17" s="38">
        <v>0</v>
      </c>
      <c r="C17" s="38">
        <v>0</v>
      </c>
      <c r="D17" s="38">
        <f>Housing[Планирани разходи]-Housing[Действителни разходи]</f>
        <v>0</v>
      </c>
      <c r="E17" s="2"/>
      <c r="F17" s="26" t="s">
        <v>12</v>
      </c>
      <c r="G17" s="37">
        <f>SUM(G16-G15)</f>
        <v>-114</v>
      </c>
      <c r="H17" s="2"/>
      <c r="I17" s="2"/>
    </row>
    <row r="18" spans="1:9" ht="14.1" customHeight="1" x14ac:dyDescent="0.3">
      <c r="A18" s="29" t="s">
        <v>25</v>
      </c>
      <c r="B18" s="40">
        <f>SUBTOTAL(109,Housing[Планирани разходи])</f>
        <v>1203</v>
      </c>
      <c r="C18" s="40">
        <f>SUBTOTAL(109,Housing[Действителни разходи])</f>
        <v>1317</v>
      </c>
      <c r="D18" s="40">
        <f>SUBTOTAL(109,Housing[Разлика])</f>
        <v>-114</v>
      </c>
      <c r="E18" s="2"/>
      <c r="F18" s="2"/>
      <c r="G18" s="2"/>
      <c r="H18" s="2"/>
      <c r="I18" s="2"/>
    </row>
    <row r="19" spans="1:9" ht="14.1" customHeight="1" x14ac:dyDescent="0.3">
      <c r="A19" s="43"/>
      <c r="B19" s="43"/>
      <c r="C19" s="43"/>
      <c r="D19" s="43"/>
      <c r="E19" s="2"/>
      <c r="F19" s="6"/>
      <c r="G19" s="6"/>
      <c r="H19" s="6"/>
      <c r="I19" s="6"/>
    </row>
    <row r="20" spans="1:9" ht="14.1" customHeight="1" x14ac:dyDescent="0.3">
      <c r="A20" s="11" t="s">
        <v>28</v>
      </c>
      <c r="B20" s="12" t="s">
        <v>10</v>
      </c>
      <c r="C20" s="12" t="s">
        <v>11</v>
      </c>
      <c r="D20" s="12" t="s">
        <v>12</v>
      </c>
      <c r="E20" s="2"/>
      <c r="F20" s="13" t="s">
        <v>29</v>
      </c>
      <c r="G20" s="14" t="s">
        <v>10</v>
      </c>
      <c r="H20" s="14" t="s">
        <v>11</v>
      </c>
      <c r="I20" s="14" t="s">
        <v>12</v>
      </c>
    </row>
    <row r="21" spans="1:9" ht="14.1" customHeight="1" x14ac:dyDescent="0.3">
      <c r="A21" s="2" t="s">
        <v>30</v>
      </c>
      <c r="B21" s="38"/>
      <c r="C21" s="38"/>
      <c r="D21" s="38">
        <f>Transportation[Планирани разходи]-Transportation[Действителни разходи]</f>
        <v>0</v>
      </c>
      <c r="E21" s="2"/>
      <c r="F21" s="1" t="s">
        <v>37</v>
      </c>
      <c r="G21" s="41"/>
      <c r="H21" s="41"/>
      <c r="I21" s="41">
        <f>Loans[Планирани разходи]-Loans[Действителни разходи]</f>
        <v>0</v>
      </c>
    </row>
    <row r="22" spans="1:9" ht="14.1" customHeight="1" x14ac:dyDescent="0.3">
      <c r="A22" s="2" t="s">
        <v>31</v>
      </c>
      <c r="B22" s="38"/>
      <c r="C22" s="38"/>
      <c r="D22" s="38">
        <f>Transportation[Планирани разходи]-Transportation[Действителни разходи]</f>
        <v>0</v>
      </c>
      <c r="E22" s="2"/>
      <c r="F22" s="1" t="s">
        <v>38</v>
      </c>
      <c r="G22" s="41"/>
      <c r="H22" s="41"/>
      <c r="I22" s="41">
        <f>Loans[Планирани разходи]-Loans[Действителни разходи]</f>
        <v>0</v>
      </c>
    </row>
    <row r="23" spans="1:9" ht="14.1" customHeight="1" x14ac:dyDescent="0.3">
      <c r="A23" s="2" t="s">
        <v>32</v>
      </c>
      <c r="B23" s="38"/>
      <c r="C23" s="38"/>
      <c r="D23" s="38">
        <f>Transportation[Планирани разходи]-Transportation[Действителни разходи]</f>
        <v>0</v>
      </c>
      <c r="E23" s="2"/>
      <c r="F23" s="1" t="s">
        <v>39</v>
      </c>
      <c r="G23" s="41"/>
      <c r="H23" s="41"/>
      <c r="I23" s="41">
        <f>Loans[Планирани разходи]-Loans[Действителни разходи]</f>
        <v>0</v>
      </c>
    </row>
    <row r="24" spans="1:9" ht="14.1" customHeight="1" x14ac:dyDescent="0.3">
      <c r="A24" s="2" t="s">
        <v>33</v>
      </c>
      <c r="B24" s="38"/>
      <c r="C24" s="38"/>
      <c r="D24" s="38">
        <f>Transportation[Планирани разходи]-Transportation[Действителни разходи]</f>
        <v>0</v>
      </c>
      <c r="E24" s="2"/>
      <c r="F24" s="1" t="s">
        <v>39</v>
      </c>
      <c r="G24" s="41"/>
      <c r="H24" s="41"/>
      <c r="I24" s="41">
        <f>Loans[Планирани разходи]-Loans[Действителни разходи]</f>
        <v>0</v>
      </c>
    </row>
    <row r="25" spans="1:9" ht="14.1" customHeight="1" x14ac:dyDescent="0.3">
      <c r="A25" s="2" t="s">
        <v>34</v>
      </c>
      <c r="B25" s="38"/>
      <c r="C25" s="38"/>
      <c r="D25" s="38">
        <f>Transportation[Планирани разходи]-Transportation[Действителни разходи]</f>
        <v>0</v>
      </c>
      <c r="E25" s="2"/>
      <c r="F25" s="1" t="s">
        <v>39</v>
      </c>
      <c r="G25" s="41"/>
      <c r="H25" s="41"/>
      <c r="I25" s="41">
        <f>Loans[Планирани разходи]-Loans[Действителни разходи]</f>
        <v>0</v>
      </c>
    </row>
    <row r="26" spans="1:9" ht="14.1" customHeight="1" x14ac:dyDescent="0.3">
      <c r="A26" s="2" t="s">
        <v>35</v>
      </c>
      <c r="B26" s="38"/>
      <c r="C26" s="38"/>
      <c r="D26" s="38">
        <f>Transportation[Планирани разходи]-Transportation[Действителни разходи]</f>
        <v>0</v>
      </c>
      <c r="E26" s="2"/>
      <c r="F26" s="1" t="s">
        <v>24</v>
      </c>
      <c r="G26" s="41"/>
      <c r="H26" s="41"/>
      <c r="I26" s="41">
        <f>Loans[Планирани разходи]-Loans[Действителни разходи]</f>
        <v>0</v>
      </c>
    </row>
    <row r="27" spans="1:9" ht="14.1" customHeight="1" x14ac:dyDescent="0.3">
      <c r="A27" s="2" t="s">
        <v>36</v>
      </c>
      <c r="B27" s="38"/>
      <c r="C27" s="38"/>
      <c r="D27" s="38">
        <f>Transportation[Планирани разходи]-Transportation[Действителни разходи]</f>
        <v>0</v>
      </c>
      <c r="E27" s="2"/>
      <c r="F27" s="30" t="s">
        <v>25</v>
      </c>
      <c r="G27" s="42">
        <f>SUBTOTAL(109,Loans[Планирани разходи])</f>
        <v>0</v>
      </c>
      <c r="H27" s="42">
        <f>SUBTOTAL(109,Loans[Действителни разходи])</f>
        <v>0</v>
      </c>
      <c r="I27" s="42">
        <f>SUBTOTAL(109,Loans[Разлика])</f>
        <v>0</v>
      </c>
    </row>
    <row r="28" spans="1:9" ht="14.1" customHeight="1" x14ac:dyDescent="0.3">
      <c r="A28" s="2" t="s">
        <v>24</v>
      </c>
      <c r="B28" s="38"/>
      <c r="C28" s="38"/>
      <c r="D28" s="38">
        <f>Transportation[Планирани разходи]-Transportation[Действителни разходи]</f>
        <v>0</v>
      </c>
      <c r="E28" s="2"/>
      <c r="F28" s="46"/>
      <c r="G28" s="46"/>
      <c r="H28" s="46"/>
      <c r="I28" s="46"/>
    </row>
    <row r="29" spans="1:9" ht="14.1" customHeight="1" x14ac:dyDescent="0.3">
      <c r="A29" s="29" t="s">
        <v>25</v>
      </c>
      <c r="B29" s="40">
        <f>SUBTOTAL(109,Transportation[Планирани разходи])</f>
        <v>0</v>
      </c>
      <c r="C29" s="40">
        <f>SUBTOTAL(109,Transportation[Действителни разходи])</f>
        <v>0</v>
      </c>
      <c r="D29" s="40">
        <f>SUBTOTAL(109,Transportation[Разлика])</f>
        <v>0</v>
      </c>
      <c r="E29" s="2"/>
      <c r="F29" s="17" t="s">
        <v>40</v>
      </c>
      <c r="G29" s="16" t="s">
        <v>10</v>
      </c>
      <c r="H29" s="16" t="s">
        <v>11</v>
      </c>
      <c r="I29" s="16" t="s">
        <v>12</v>
      </c>
    </row>
    <row r="30" spans="1:9" ht="14.1" customHeight="1" x14ac:dyDescent="0.3">
      <c r="A30" s="43"/>
      <c r="B30" s="43"/>
      <c r="C30" s="43"/>
      <c r="D30" s="43"/>
      <c r="E30" s="2"/>
      <c r="F30" s="2" t="s">
        <v>44</v>
      </c>
      <c r="G30" s="38"/>
      <c r="H30" s="38"/>
      <c r="I30" s="38">
        <f>Entertainment[Планирани разходи]-Entertainment[Действителни разходи]</f>
        <v>0</v>
      </c>
    </row>
    <row r="31" spans="1:9" ht="14.1" customHeight="1" x14ac:dyDescent="0.3">
      <c r="A31" s="15" t="s">
        <v>33</v>
      </c>
      <c r="B31" s="16" t="s">
        <v>10</v>
      </c>
      <c r="C31" s="16" t="s">
        <v>11</v>
      </c>
      <c r="D31" s="16" t="s">
        <v>12</v>
      </c>
      <c r="E31" s="2"/>
      <c r="F31" s="2" t="s">
        <v>45</v>
      </c>
      <c r="G31" s="38"/>
      <c r="H31" s="38"/>
      <c r="I31" s="38">
        <f>Entertainment[Планирани разходи]-Entertainment[Действителни разходи]</f>
        <v>0</v>
      </c>
    </row>
    <row r="32" spans="1:9" ht="14.1" customHeight="1" x14ac:dyDescent="0.3">
      <c r="A32" s="2" t="s">
        <v>41</v>
      </c>
      <c r="B32" s="38"/>
      <c r="C32" s="38"/>
      <c r="D32" s="38">
        <f>Insurance[Планирани разходи]-Insurance[Действителни разходи]</f>
        <v>0</v>
      </c>
      <c r="E32" s="2"/>
      <c r="F32" s="2" t="s">
        <v>46</v>
      </c>
      <c r="G32" s="38"/>
      <c r="H32" s="38"/>
      <c r="I32" s="38">
        <f>Entertainment[Планирани разходи]-Entertainment[Действителни разходи]</f>
        <v>0</v>
      </c>
    </row>
    <row r="33" spans="1:9" ht="14.1" customHeight="1" x14ac:dyDescent="0.3">
      <c r="A33" s="2" t="s">
        <v>42</v>
      </c>
      <c r="B33" s="38"/>
      <c r="C33" s="38"/>
      <c r="D33" s="38">
        <f>Insurance[Планирани разходи]-Insurance[Действителни разходи]</f>
        <v>0</v>
      </c>
      <c r="E33" s="2"/>
      <c r="F33" s="2" t="s">
        <v>47</v>
      </c>
      <c r="G33" s="38"/>
      <c r="H33" s="38"/>
      <c r="I33" s="38">
        <f>Entertainment[Планирани разходи]-Entertainment[Действителни разходи]</f>
        <v>0</v>
      </c>
    </row>
    <row r="34" spans="1:9" ht="14.1" customHeight="1" x14ac:dyDescent="0.3">
      <c r="A34" s="2" t="s">
        <v>43</v>
      </c>
      <c r="B34" s="38"/>
      <c r="C34" s="38"/>
      <c r="D34" s="38">
        <f>Insurance[Планирани разходи]-Insurance[Действителни разходи]</f>
        <v>0</v>
      </c>
      <c r="E34" s="2"/>
      <c r="F34" s="2" t="s">
        <v>48</v>
      </c>
      <c r="G34" s="38"/>
      <c r="H34" s="38"/>
      <c r="I34" s="38">
        <f>Entertainment[Планирани разходи]-Entertainment[Действителни разходи]</f>
        <v>0</v>
      </c>
    </row>
    <row r="35" spans="1:9" ht="14.1" customHeight="1" x14ac:dyDescent="0.3">
      <c r="A35" s="2" t="s">
        <v>24</v>
      </c>
      <c r="B35" s="38"/>
      <c r="C35" s="38"/>
      <c r="D35" s="38">
        <f>Insurance[Планирани разходи]-Insurance[Действителни разходи]</f>
        <v>0</v>
      </c>
      <c r="E35" s="2"/>
      <c r="F35" s="2" t="s">
        <v>49</v>
      </c>
      <c r="G35" s="38"/>
      <c r="H35" s="38"/>
      <c r="I35" s="38">
        <f>Entertainment[Планирани разходи]-Entertainment[Действителни разходи]</f>
        <v>0</v>
      </c>
    </row>
    <row r="36" spans="1:9" ht="14.1" customHeight="1" x14ac:dyDescent="0.3">
      <c r="A36" s="29" t="s">
        <v>25</v>
      </c>
      <c r="B36" s="40">
        <f>SUBTOTAL(109,Insurance[Планирани разходи])</f>
        <v>0</v>
      </c>
      <c r="C36" s="40">
        <f>SUBTOTAL(109,Insurance[Действителни разходи])</f>
        <v>0</v>
      </c>
      <c r="D36" s="40">
        <f>SUBTOTAL(109,Insurance[Разлика])</f>
        <v>0</v>
      </c>
      <c r="E36" s="2"/>
      <c r="F36" s="2" t="s">
        <v>24</v>
      </c>
      <c r="G36" s="38"/>
      <c r="H36" s="38"/>
      <c r="I36" s="38">
        <f>Entertainment[Планирани разходи]-Entertainment[Действителни разходи]</f>
        <v>0</v>
      </c>
    </row>
    <row r="37" spans="1:9" ht="14.1" customHeight="1" x14ac:dyDescent="0.3">
      <c r="A37" s="43"/>
      <c r="B37" s="43"/>
      <c r="C37" s="43"/>
      <c r="D37" s="43"/>
      <c r="E37" s="2"/>
      <c r="F37" s="29" t="s">
        <v>25</v>
      </c>
      <c r="G37" s="40">
        <f>SUBTOTAL(109,Entertainment[Планирани разходи])</f>
        <v>0</v>
      </c>
      <c r="H37" s="40">
        <f>SUBTOTAL(109,Entertainment[Действителни разходи])</f>
        <v>0</v>
      </c>
      <c r="I37" s="40">
        <f>SUBTOTAL(109,Entertainment[Разлика])</f>
        <v>0</v>
      </c>
    </row>
    <row r="38" spans="1:9" ht="14.1" customHeight="1" x14ac:dyDescent="0.3">
      <c r="A38" s="15" t="s">
        <v>50</v>
      </c>
      <c r="B38" s="16" t="s">
        <v>10</v>
      </c>
      <c r="C38" s="16" t="s">
        <v>11</v>
      </c>
      <c r="D38" s="16" t="s">
        <v>12</v>
      </c>
      <c r="E38" s="2"/>
      <c r="F38" s="43"/>
      <c r="G38" s="43"/>
      <c r="H38" s="43"/>
      <c r="I38" s="43"/>
    </row>
    <row r="39" spans="1:9" ht="14.1" customHeight="1" x14ac:dyDescent="0.3">
      <c r="A39" s="2" t="s">
        <v>51</v>
      </c>
      <c r="B39" s="38"/>
      <c r="C39" s="38"/>
      <c r="D39" s="38">
        <f>Food[Планирани разходи]-Food[Действителни разходи]</f>
        <v>0</v>
      </c>
      <c r="E39" s="2"/>
      <c r="F39" s="18" t="s">
        <v>53</v>
      </c>
      <c r="G39" s="16" t="s">
        <v>10</v>
      </c>
      <c r="H39" s="16" t="s">
        <v>11</v>
      </c>
      <c r="I39" s="16" t="s">
        <v>12</v>
      </c>
    </row>
    <row r="40" spans="1:9" ht="14.1" customHeight="1" x14ac:dyDescent="0.3">
      <c r="A40" s="2" t="s">
        <v>52</v>
      </c>
      <c r="B40" s="38"/>
      <c r="C40" s="38"/>
      <c r="D40" s="38">
        <f>Food[Планирани разходи]-Food[Действителни разходи]</f>
        <v>0</v>
      </c>
      <c r="E40" s="2"/>
      <c r="F40" s="2" t="s">
        <v>54</v>
      </c>
      <c r="G40" s="38"/>
      <c r="H40" s="38"/>
      <c r="I40" s="38">
        <f>Taxes[Планирани разходи]-Taxes[Действителни разходи]</f>
        <v>0</v>
      </c>
    </row>
    <row r="41" spans="1:9" ht="14.1" customHeight="1" x14ac:dyDescent="0.3">
      <c r="A41" s="2" t="s">
        <v>24</v>
      </c>
      <c r="B41" s="38"/>
      <c r="C41" s="38"/>
      <c r="D41" s="38">
        <f>Food[Планирани разходи]-Food[Действителни разходи]</f>
        <v>0</v>
      </c>
      <c r="E41" s="2"/>
      <c r="F41" s="2" t="s">
        <v>55</v>
      </c>
      <c r="G41" s="38"/>
      <c r="H41" s="38"/>
      <c r="I41" s="38">
        <f>Taxes[Планирани разходи]-Taxes[Действителни разходи]</f>
        <v>0</v>
      </c>
    </row>
    <row r="42" spans="1:9" ht="14.1" customHeight="1" x14ac:dyDescent="0.3">
      <c r="A42" s="29" t="s">
        <v>25</v>
      </c>
      <c r="B42" s="40">
        <f>SUBTOTAL(109,Food[Планирани разходи])</f>
        <v>0</v>
      </c>
      <c r="C42" s="40">
        <f>SUBTOTAL(109,Food[Действителни разходи])</f>
        <v>0</v>
      </c>
      <c r="D42" s="40">
        <f>SUBTOTAL(109,Food[Разлика])</f>
        <v>0</v>
      </c>
      <c r="E42" s="2"/>
      <c r="F42" s="2" t="s">
        <v>56</v>
      </c>
      <c r="G42" s="38"/>
      <c r="H42" s="38"/>
      <c r="I42" s="38">
        <f>Taxes[Планирани разходи]-Taxes[Действителни разходи]</f>
        <v>0</v>
      </c>
    </row>
    <row r="43" spans="1:9" ht="14.1" customHeight="1" x14ac:dyDescent="0.3">
      <c r="A43" s="43"/>
      <c r="B43" s="43"/>
      <c r="C43" s="43"/>
      <c r="D43" s="43"/>
      <c r="E43" s="2"/>
      <c r="F43" s="2" t="s">
        <v>24</v>
      </c>
      <c r="G43" s="38"/>
      <c r="H43" s="38"/>
      <c r="I43" s="38">
        <f>Taxes[Планирани разходи]-Taxes[Действителни разходи]</f>
        <v>0</v>
      </c>
    </row>
    <row r="44" spans="1:9" ht="14.1" customHeight="1" x14ac:dyDescent="0.3">
      <c r="A44" s="15" t="s">
        <v>57</v>
      </c>
      <c r="B44" s="16" t="s">
        <v>10</v>
      </c>
      <c r="C44" s="16" t="s">
        <v>11</v>
      </c>
      <c r="D44" s="16" t="s">
        <v>12</v>
      </c>
      <c r="E44" s="2"/>
      <c r="F44" s="29" t="s">
        <v>25</v>
      </c>
      <c r="G44" s="40">
        <f>SUBTOTAL(109,Taxes[Планирани разходи])</f>
        <v>0</v>
      </c>
      <c r="H44" s="40">
        <f>SUBTOTAL(109,Taxes[Действителни разходи])</f>
        <v>0</v>
      </c>
      <c r="I44" s="40">
        <f>SUBTOTAL(109,Taxes[Разлика])</f>
        <v>0</v>
      </c>
    </row>
    <row r="45" spans="1:9" ht="14.1" customHeight="1" x14ac:dyDescent="0.3">
      <c r="A45" s="17" t="s">
        <v>58</v>
      </c>
      <c r="B45" s="38"/>
      <c r="C45" s="38"/>
      <c r="D45" s="38">
        <f>Children[Планирани разходи]-Children[Действителни разходи]</f>
        <v>0</v>
      </c>
      <c r="E45" s="2"/>
      <c r="F45" s="47"/>
      <c r="G45" s="47"/>
      <c r="H45" s="47"/>
      <c r="I45" s="47"/>
    </row>
    <row r="46" spans="1:9" ht="14.1" customHeight="1" x14ac:dyDescent="0.3">
      <c r="A46" s="17" t="s">
        <v>59</v>
      </c>
      <c r="B46" s="38"/>
      <c r="C46" s="38"/>
      <c r="D46" s="38">
        <f>Children[Планирани разходи]-Children[Действителни разходи]</f>
        <v>0</v>
      </c>
      <c r="E46" s="2"/>
      <c r="F46" s="19" t="s">
        <v>66</v>
      </c>
      <c r="G46" s="14" t="s">
        <v>10</v>
      </c>
      <c r="H46" s="14" t="s">
        <v>11</v>
      </c>
      <c r="I46" s="14" t="s">
        <v>12</v>
      </c>
    </row>
    <row r="47" spans="1:9" ht="14.1" customHeight="1" x14ac:dyDescent="0.3">
      <c r="A47" s="17" t="s">
        <v>60</v>
      </c>
      <c r="B47" s="38"/>
      <c r="C47" s="38"/>
      <c r="D47" s="38">
        <f>Children[Планирани разходи]-Children[Действителни разходи]</f>
        <v>0</v>
      </c>
      <c r="E47" s="2"/>
      <c r="F47" s="1" t="s">
        <v>58</v>
      </c>
      <c r="G47" s="41"/>
      <c r="H47" s="41"/>
      <c r="I47" s="41">
        <f>PersonalCare[Планирани разходи]-PersonalCare[Действителни разходи]</f>
        <v>0</v>
      </c>
    </row>
    <row r="48" spans="1:9" ht="14.1" customHeight="1" x14ac:dyDescent="0.3">
      <c r="A48" s="17" t="s">
        <v>61</v>
      </c>
      <c r="B48" s="38"/>
      <c r="C48" s="38"/>
      <c r="D48" s="38">
        <f>Children[Планирани разходи]-Children[Действителни разходи]</f>
        <v>0</v>
      </c>
      <c r="E48" s="2"/>
      <c r="F48" s="1" t="s">
        <v>67</v>
      </c>
      <c r="G48" s="41"/>
      <c r="H48" s="41"/>
      <c r="I48" s="41">
        <f>PersonalCare[Планирани разходи]-PersonalCare[Действителни разходи]</f>
        <v>0</v>
      </c>
    </row>
    <row r="49" spans="1:9" ht="14.1" customHeight="1" x14ac:dyDescent="0.3">
      <c r="A49" s="17" t="s">
        <v>62</v>
      </c>
      <c r="B49" s="38"/>
      <c r="C49" s="38"/>
      <c r="D49" s="38">
        <f>Children[Планирани разходи]-Children[Действителни разходи]</f>
        <v>0</v>
      </c>
      <c r="E49" s="2"/>
      <c r="F49" s="1" t="s">
        <v>59</v>
      </c>
      <c r="G49" s="41"/>
      <c r="H49" s="41"/>
      <c r="I49" s="41">
        <f>PersonalCare[Планирани разходи]-PersonalCare[Действителни разходи]</f>
        <v>0</v>
      </c>
    </row>
    <row r="50" spans="1:9" ht="14.1" customHeight="1" x14ac:dyDescent="0.3">
      <c r="A50" s="17" t="s">
        <v>63</v>
      </c>
      <c r="B50" s="38"/>
      <c r="C50" s="38"/>
      <c r="D50" s="38">
        <f>Children[Планирани разходи]-Children[Действителни разходи]</f>
        <v>0</v>
      </c>
      <c r="E50" s="2"/>
      <c r="F50" s="1" t="s">
        <v>68</v>
      </c>
      <c r="G50" s="41"/>
      <c r="H50" s="41"/>
      <c r="I50" s="41">
        <f>PersonalCare[Планирани разходи]-PersonalCare[Действителни разходи]</f>
        <v>0</v>
      </c>
    </row>
    <row r="51" spans="1:9" ht="14.1" customHeight="1" x14ac:dyDescent="0.3">
      <c r="A51" s="17" t="s">
        <v>64</v>
      </c>
      <c r="B51" s="38"/>
      <c r="C51" s="38"/>
      <c r="D51" s="38">
        <f>Children[Планирани разходи]-Children[Действителни разходи]</f>
        <v>0</v>
      </c>
      <c r="E51" s="2"/>
      <c r="F51" s="1" t="s">
        <v>69</v>
      </c>
      <c r="G51" s="41"/>
      <c r="H51" s="41"/>
      <c r="I51" s="41">
        <f>PersonalCare[Планирани разходи]-PersonalCare[Действителни разходи]</f>
        <v>0</v>
      </c>
    </row>
    <row r="52" spans="1:9" ht="14.1" customHeight="1" x14ac:dyDescent="0.3">
      <c r="A52" s="17" t="s">
        <v>65</v>
      </c>
      <c r="B52" s="38"/>
      <c r="C52" s="38"/>
      <c r="D52" s="38">
        <f>Children[Планирани разходи]-Children[Действителни разходи]</f>
        <v>0</v>
      </c>
      <c r="E52" s="2"/>
      <c r="F52" s="1" t="s">
        <v>70</v>
      </c>
      <c r="G52" s="41"/>
      <c r="H52" s="41"/>
      <c r="I52" s="41">
        <f>PersonalCare[Планирани разходи]-PersonalCare[Действителни разходи]</f>
        <v>0</v>
      </c>
    </row>
    <row r="53" spans="1:9" ht="14.1" customHeight="1" x14ac:dyDescent="0.3">
      <c r="A53" s="17" t="s">
        <v>24</v>
      </c>
      <c r="B53" s="38"/>
      <c r="C53" s="38"/>
      <c r="D53" s="38">
        <f>Children[Планирани разходи]-Children[Действителни разходи]</f>
        <v>0</v>
      </c>
      <c r="E53" s="2"/>
      <c r="F53" s="1" t="s">
        <v>24</v>
      </c>
      <c r="G53" s="41"/>
      <c r="H53" s="41"/>
      <c r="I53" s="41">
        <f>PersonalCare[Планирани разходи]-PersonalCare[Действителни разходи]</f>
        <v>0</v>
      </c>
    </row>
    <row r="54" spans="1:9" ht="14.1" customHeight="1" x14ac:dyDescent="0.3">
      <c r="A54" s="29" t="s">
        <v>25</v>
      </c>
      <c r="B54" s="40">
        <f>SUBTOTAL(109,Children[Планирани разходи])</f>
        <v>0</v>
      </c>
      <c r="C54" s="40">
        <f>SUBTOTAL(109,Children[Действителни разходи])</f>
        <v>0</v>
      </c>
      <c r="D54" s="40">
        <f>SUBTOTAL(109,Children[Разлика])</f>
        <v>0</v>
      </c>
      <c r="E54" s="2"/>
      <c r="F54" s="30" t="s">
        <v>25</v>
      </c>
      <c r="G54" s="42">
        <f>SUBTOTAL(109,PersonalCare[Планирани разходи])</f>
        <v>0</v>
      </c>
      <c r="H54" s="42">
        <f>SUBTOTAL(109,PersonalCare[Действителни разходи])</f>
        <v>0</v>
      </c>
      <c r="I54" s="42">
        <f>SUBTOTAL(109,PersonalCare[Разлика])</f>
        <v>0</v>
      </c>
    </row>
    <row r="55" spans="1:9" ht="14.1" customHeight="1" x14ac:dyDescent="0.3">
      <c r="A55" s="43"/>
      <c r="B55" s="43"/>
      <c r="C55" s="43"/>
      <c r="D55" s="43"/>
      <c r="E55" s="2"/>
      <c r="F55" s="47"/>
      <c r="G55" s="47"/>
      <c r="H55" s="47"/>
      <c r="I55" s="47"/>
    </row>
    <row r="56" spans="1:9" ht="14.1" customHeight="1" x14ac:dyDescent="0.3">
      <c r="A56" s="13" t="s">
        <v>71</v>
      </c>
      <c r="B56" s="14" t="s">
        <v>10</v>
      </c>
      <c r="C56" s="14" t="s">
        <v>11</v>
      </c>
      <c r="D56" s="14" t="s">
        <v>12</v>
      </c>
      <c r="E56" s="2"/>
      <c r="F56" s="19" t="s">
        <v>72</v>
      </c>
      <c r="G56" s="14" t="s">
        <v>10</v>
      </c>
      <c r="H56" s="14" t="s">
        <v>11</v>
      </c>
      <c r="I56" s="14" t="s">
        <v>12</v>
      </c>
    </row>
    <row r="57" spans="1:9" ht="14.1" customHeight="1" x14ac:dyDescent="0.3">
      <c r="A57" s="1" t="s">
        <v>73</v>
      </c>
      <c r="B57" s="41"/>
      <c r="C57" s="41"/>
      <c r="D57" s="41">
        <f>Legal[Планирани разходи]-Legal[Действителни разходи]</f>
        <v>0</v>
      </c>
      <c r="E57" s="2"/>
      <c r="F57" s="1" t="s">
        <v>50</v>
      </c>
      <c r="G57" s="41"/>
      <c r="H57" s="41"/>
      <c r="I57" s="41">
        <f>Pets[Планирани разходи]-Pets[Действителни разходи]</f>
        <v>0</v>
      </c>
    </row>
    <row r="58" spans="1:9" ht="14.1" customHeight="1" x14ac:dyDescent="0.3">
      <c r="A58" s="1" t="s">
        <v>74</v>
      </c>
      <c r="B58" s="41"/>
      <c r="C58" s="41"/>
      <c r="D58" s="41">
        <f>Legal[Планирани разходи]-Legal[Действителни разходи]</f>
        <v>0</v>
      </c>
      <c r="E58" s="2"/>
      <c r="F58" s="1" t="s">
        <v>58</v>
      </c>
      <c r="G58" s="41"/>
      <c r="H58" s="41"/>
      <c r="I58" s="41">
        <f>Pets[Планирани разходи]-Pets[Действителни разходи]</f>
        <v>0</v>
      </c>
    </row>
    <row r="59" spans="1:9" ht="14.1" customHeight="1" x14ac:dyDescent="0.3">
      <c r="A59" s="5" t="s">
        <v>75</v>
      </c>
      <c r="B59" s="41"/>
      <c r="C59" s="41"/>
      <c r="D59" s="41">
        <f>Legal[Планирани разходи]-Legal[Действителни разходи]</f>
        <v>0</v>
      </c>
      <c r="E59" s="2"/>
      <c r="F59" s="1" t="s">
        <v>76</v>
      </c>
      <c r="G59" s="41"/>
      <c r="H59" s="41"/>
      <c r="I59" s="41">
        <f>Pets[Планирани разходи]-Pets[Действителни разходи]</f>
        <v>0</v>
      </c>
    </row>
    <row r="60" spans="1:9" ht="14.1" customHeight="1" x14ac:dyDescent="0.3">
      <c r="A60" s="1" t="s">
        <v>24</v>
      </c>
      <c r="B60" s="41"/>
      <c r="C60" s="41"/>
      <c r="D60" s="41">
        <f>Legal[Планирани разходи]-Legal[Действителни разходи]</f>
        <v>0</v>
      </c>
      <c r="E60" s="2"/>
      <c r="F60" s="1" t="s">
        <v>77</v>
      </c>
      <c r="G60" s="41"/>
      <c r="H60" s="41"/>
      <c r="I60" s="41">
        <f>Pets[Планирани разходи]-Pets[Действителни разходи]</f>
        <v>0</v>
      </c>
    </row>
    <row r="61" spans="1:9" ht="14.1" customHeight="1" x14ac:dyDescent="0.3">
      <c r="A61" s="30" t="s">
        <v>25</v>
      </c>
      <c r="B61" s="42">
        <f>SUBTOTAL(109,Legal[Планирани разходи])</f>
        <v>0</v>
      </c>
      <c r="C61" s="42">
        <f>SUBTOTAL(109,Legal[Действителни разходи])</f>
        <v>0</v>
      </c>
      <c r="D61" s="42">
        <f>SUBTOTAL(109,Legal[Разлика])</f>
        <v>0</v>
      </c>
      <c r="E61" s="2"/>
      <c r="F61" s="1" t="s">
        <v>24</v>
      </c>
      <c r="G61" s="41"/>
      <c r="H61" s="41"/>
      <c r="I61" s="41">
        <f>Pets[Планирани разходи]-Pets[Действителни разходи]</f>
        <v>0</v>
      </c>
    </row>
    <row r="62" spans="1:9" ht="14.1" customHeight="1" x14ac:dyDescent="0.3">
      <c r="A62" s="43"/>
      <c r="B62" s="43"/>
      <c r="C62" s="43"/>
      <c r="D62" s="43"/>
      <c r="E62" s="2"/>
      <c r="F62" s="30" t="s">
        <v>25</v>
      </c>
      <c r="G62" s="42">
        <f>SUBTOTAL(109,Pets[Планирани разходи])</f>
        <v>0</v>
      </c>
      <c r="H62" s="42">
        <f>SUBTOTAL(109,Pets[Действителни разходи])</f>
        <v>0</v>
      </c>
      <c r="I62" s="42">
        <f>SUBTOTAL(109,Pets[Разлика])</f>
        <v>0</v>
      </c>
    </row>
    <row r="63" spans="1:9" ht="14.1" customHeight="1" x14ac:dyDescent="0.3">
      <c r="A63" s="20" t="s">
        <v>78</v>
      </c>
      <c r="B63" s="14" t="s">
        <v>10</v>
      </c>
      <c r="C63" s="14" t="s">
        <v>11</v>
      </c>
      <c r="D63" s="14" t="s">
        <v>12</v>
      </c>
      <c r="E63" s="2"/>
      <c r="F63" s="43"/>
      <c r="G63" s="43"/>
      <c r="H63" s="43"/>
      <c r="I63" s="43"/>
    </row>
    <row r="64" spans="1:9" ht="14.1" customHeight="1" x14ac:dyDescent="0.3">
      <c r="A64" s="1" t="s">
        <v>79</v>
      </c>
      <c r="B64" s="41"/>
      <c r="C64" s="41"/>
      <c r="D64" s="41">
        <f>Savings[Планирани разходи]-Savings[Действителни разходи]</f>
        <v>0</v>
      </c>
      <c r="E64" s="2"/>
      <c r="F64" s="18" t="s">
        <v>82</v>
      </c>
      <c r="G64" s="16" t="s">
        <v>10</v>
      </c>
      <c r="H64" s="16" t="s">
        <v>11</v>
      </c>
      <c r="I64" s="16" t="s">
        <v>12</v>
      </c>
    </row>
    <row r="65" spans="1:9" ht="14.1" customHeight="1" x14ac:dyDescent="0.3">
      <c r="A65" s="1" t="s">
        <v>80</v>
      </c>
      <c r="B65" s="41"/>
      <c r="C65" s="41"/>
      <c r="D65" s="41">
        <f>Savings[Планирани разходи]-Savings[Действителни разходи]</f>
        <v>0</v>
      </c>
      <c r="E65" s="2"/>
      <c r="F65" s="2" t="s">
        <v>83</v>
      </c>
      <c r="G65" s="38"/>
      <c r="H65" s="38"/>
      <c r="I65" s="38">
        <f>Gifts[Планирани разходи]-Gifts[Действителни разходи]</f>
        <v>0</v>
      </c>
    </row>
    <row r="66" spans="1:9" ht="14.1" customHeight="1" x14ac:dyDescent="0.3">
      <c r="A66" s="1" t="s">
        <v>81</v>
      </c>
      <c r="B66" s="41"/>
      <c r="C66" s="41"/>
      <c r="D66" s="41">
        <f>Savings[Планирани разходи]-Savings[Действителни разходи]</f>
        <v>0</v>
      </c>
      <c r="E66" s="2"/>
      <c r="F66" s="2" t="s">
        <v>84</v>
      </c>
      <c r="G66" s="38"/>
      <c r="H66" s="38"/>
      <c r="I66" s="38">
        <f>Gifts[Планирани разходи]-Gifts[Действителни разходи]</f>
        <v>0</v>
      </c>
    </row>
    <row r="67" spans="1:9" ht="14.1" customHeight="1" x14ac:dyDescent="0.3">
      <c r="A67" s="1" t="s">
        <v>24</v>
      </c>
      <c r="B67" s="41"/>
      <c r="C67" s="41"/>
      <c r="D67" s="41">
        <f>Savings[Планирани разходи]-Savings[Действителни разходи]</f>
        <v>0</v>
      </c>
      <c r="E67" s="2"/>
      <c r="F67" s="2" t="s">
        <v>85</v>
      </c>
      <c r="G67" s="38"/>
      <c r="H67" s="38"/>
      <c r="I67" s="38">
        <f>Gifts[Планирани разходи]-Gifts[Действителни разходи]</f>
        <v>0</v>
      </c>
    </row>
    <row r="68" spans="1:9" ht="14.1" customHeight="1" x14ac:dyDescent="0.3">
      <c r="A68" s="30" t="s">
        <v>25</v>
      </c>
      <c r="B68" s="42">
        <f>SUBTOTAL(109,Savings[Планирани разходи])</f>
        <v>0</v>
      </c>
      <c r="C68" s="42">
        <f>SUBTOTAL(109,Savings[Действителни разходи])</f>
        <v>0</v>
      </c>
      <c r="D68" s="42">
        <f>SUBTOTAL(109,Savings[Разлика])</f>
        <v>0</v>
      </c>
      <c r="E68" s="2"/>
      <c r="F68" s="29" t="s">
        <v>25</v>
      </c>
      <c r="G68" s="40">
        <f>SUBTOTAL(109,Gifts[Планирани разходи])</f>
        <v>0</v>
      </c>
      <c r="H68" s="40">
        <f>SUBTOTAL(109,Gifts[Действителни разходи])</f>
        <v>0</v>
      </c>
      <c r="I68" s="40">
        <f>SUBTOTAL(109,Gifts[Разлика])</f>
        <v>0</v>
      </c>
    </row>
  </sheetData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paperSize="9" scale="83" fitToHeight="0" orientation="portrait" horizontalDpi="300" verticalDpi="300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fc403f3-6638-4b0f-a325-695180172705">english</DirectSourceMarket>
    <ApprovalStatus xmlns="4fc403f3-6638-4b0f-a325-695180172705">InProgress</ApprovalStatus>
    <MarketSpecific xmlns="4fc403f3-6638-4b0f-a325-695180172705" xsi:nil="true"/>
    <PrimaryImageGen xmlns="4fc403f3-6638-4b0f-a325-695180172705">true</PrimaryImageGen>
    <ThumbnailAssetId xmlns="4fc403f3-6638-4b0f-a325-695180172705" xsi:nil="true"/>
    <NumericId xmlns="4fc403f3-6638-4b0f-a325-695180172705">-1</NumericId>
    <TPFriendlyName xmlns="4fc403f3-6638-4b0f-a325-695180172705">Monthly family budget</TPFriendlyName>
    <BusinessGroup xmlns="4fc403f3-6638-4b0f-a325-695180172705" xsi:nil="true"/>
    <APEditor xmlns="4fc403f3-6638-4b0f-a325-695180172705">
      <UserInfo>
        <DisplayName>REDMOND\v-luannv</DisplayName>
        <AccountId>85</AccountId>
        <AccountType/>
      </UserInfo>
    </APEditor>
    <SourceTitle xmlns="4fc403f3-6638-4b0f-a325-695180172705">Monthly family budget</SourceTitle>
    <OpenTemplate xmlns="4fc403f3-6638-4b0f-a325-695180172705">true</OpenTemplate>
    <UALocComments xmlns="4fc403f3-6638-4b0f-a325-695180172705" xsi:nil="true"/>
    <ParentAssetId xmlns="4fc403f3-6638-4b0f-a325-695180172705" xsi:nil="true"/>
    <PublishStatusLookup xmlns="4fc403f3-6638-4b0f-a325-695180172705">
      <Value>23571</Value>
      <Value>206829</Value>
    </PublishStatusLookup>
    <IntlLangReviewDate xmlns="4fc403f3-6638-4b0f-a325-695180172705" xsi:nil="true"/>
    <LastPublishResultLookup xmlns="4fc403f3-6638-4b0f-a325-695180172705" xsi:nil="true"/>
    <MachineTranslated xmlns="4fc403f3-6638-4b0f-a325-695180172705">false</MachineTranslated>
    <OriginalSourceMarket xmlns="4fc403f3-6638-4b0f-a325-695180172705">english</OriginalSourceMarket>
    <TPInstallLocation xmlns="4fc403f3-6638-4b0f-a325-695180172705">{My Templates}</TPInstallLocation>
    <ClipArtFilename xmlns="4fc403f3-6638-4b0f-a325-695180172705" xsi:nil="true"/>
    <ContentItem xmlns="4fc403f3-6638-4b0f-a325-695180172705" xsi:nil="true"/>
    <APDescription xmlns="4fc403f3-6638-4b0f-a325-695180172705" xsi:nil="true"/>
    <EditorialStatus xmlns="4fc403f3-6638-4b0f-a325-695180172705" xsi:nil="true"/>
    <PublishTargets xmlns="4fc403f3-6638-4b0f-a325-695180172705">OfficeOnline</PublishTargets>
    <TPLaunchHelpLinkType xmlns="4fc403f3-6638-4b0f-a325-695180172705">Template</TPLaunchHelpLinkType>
    <TimesCloned xmlns="4fc403f3-6638-4b0f-a325-695180172705" xsi:nil="true"/>
    <LastModifiedDateTime xmlns="4fc403f3-6638-4b0f-a325-695180172705" xsi:nil="true"/>
    <Provider xmlns="4fc403f3-6638-4b0f-a325-695180172705">EY006220130</Provider>
    <LastHandOff xmlns="4fc403f3-6638-4b0f-a325-695180172705" xsi:nil="true"/>
    <AssetStart xmlns="4fc403f3-6638-4b0f-a325-695180172705">2009-01-02T00:00:00+00:00</AssetStart>
    <AcquiredFrom xmlns="4fc403f3-6638-4b0f-a325-695180172705" xsi:nil="true"/>
    <TPClientViewer xmlns="4fc403f3-6638-4b0f-a325-695180172705">Microsoft Office Excel</TPClientViewer>
    <ArtSampleDocs xmlns="4fc403f3-6638-4b0f-a325-695180172705" xsi:nil="true"/>
    <UACurrentWords xmlns="4fc403f3-6638-4b0f-a325-695180172705">0</UACurrentWords>
    <UALocRecommendation xmlns="4fc403f3-6638-4b0f-a325-695180172705">Localize</UALocRecommendation>
    <IsDeleted xmlns="4fc403f3-6638-4b0f-a325-695180172705">false</IsDeleted>
    <ShowIn xmlns="4fc403f3-6638-4b0f-a325-695180172705">Show everywhere</ShowIn>
    <UANotes xmlns="4fc403f3-6638-4b0f-a325-695180172705">SEO Pilot 2008. O14_beta1</UANotes>
    <TemplateStatus xmlns="4fc403f3-6638-4b0f-a325-695180172705" xsi:nil="true"/>
    <VoteCount xmlns="4fc403f3-6638-4b0f-a325-695180172705" xsi:nil="true"/>
    <CSXHash xmlns="4fc403f3-6638-4b0f-a325-695180172705" xsi:nil="true"/>
    <AssetExpire xmlns="4fc403f3-6638-4b0f-a325-695180172705">2029-05-12T00:00:00+00:00</AssetExpire>
    <CSXSubmissionMarket xmlns="4fc403f3-6638-4b0f-a325-695180172705" xsi:nil="true"/>
    <DSATActionTaken xmlns="4fc403f3-6638-4b0f-a325-695180172705" xsi:nil="true"/>
    <SubmitterId xmlns="4fc403f3-6638-4b0f-a325-695180172705" xsi:nil="true"/>
    <TPExecutable xmlns="4fc403f3-6638-4b0f-a325-695180172705" xsi:nil="true"/>
    <AssetType xmlns="4fc403f3-6638-4b0f-a325-695180172705">TP</AssetType>
    <BugNumber xmlns="4fc403f3-6638-4b0f-a325-695180172705" xsi:nil="true"/>
    <CSXSubmissionDate xmlns="4fc403f3-6638-4b0f-a325-695180172705" xsi:nil="true"/>
    <CSXUpdate xmlns="4fc403f3-6638-4b0f-a325-695180172705">false</CSXUpdate>
    <ApprovalLog xmlns="4fc403f3-6638-4b0f-a325-695180172705" xsi:nil="true"/>
    <Milestone xmlns="4fc403f3-6638-4b0f-a325-695180172705" xsi:nil="true"/>
    <TPComponent xmlns="4fc403f3-6638-4b0f-a325-695180172705">EXCELFiles</TPComponent>
    <OriginAsset xmlns="4fc403f3-6638-4b0f-a325-695180172705" xsi:nil="true"/>
    <AssetId xmlns="4fc403f3-6638-4b0f-a325-695180172705">TP010188408</AssetId>
    <TPApplication xmlns="4fc403f3-6638-4b0f-a325-695180172705">Excel</TPApplication>
    <TPLaunchHelpLink xmlns="4fc403f3-6638-4b0f-a325-695180172705" xsi:nil="true"/>
    <IntlLocPriority xmlns="4fc403f3-6638-4b0f-a325-695180172705" xsi:nil="true"/>
    <PlannedPubDate xmlns="4fc403f3-6638-4b0f-a325-695180172705" xsi:nil="true"/>
    <HandoffToMSDN xmlns="4fc403f3-6638-4b0f-a325-695180172705" xsi:nil="true"/>
    <CrawlForDependencies xmlns="4fc403f3-6638-4b0f-a325-695180172705">false</CrawlForDependencies>
    <IntlLangReviewer xmlns="4fc403f3-6638-4b0f-a325-695180172705" xsi:nil="true"/>
    <TrustLevel xmlns="4fc403f3-6638-4b0f-a325-695180172705">1 Microsoft Managed Content</TrustLevel>
    <IsSearchable xmlns="4fc403f3-6638-4b0f-a325-695180172705">false</IsSearchable>
    <TPNamespace xmlns="4fc403f3-6638-4b0f-a325-695180172705">EXCEL</TPNamespace>
    <Markets xmlns="4fc403f3-6638-4b0f-a325-695180172705"/>
    <IntlLangReview xmlns="4fc403f3-6638-4b0f-a325-695180172705" xsi:nil="true"/>
    <OutputCachingOn xmlns="4fc403f3-6638-4b0f-a325-695180172705">false</OutputCachingOn>
    <UAProjectedTotalWords xmlns="4fc403f3-6638-4b0f-a325-695180172705" xsi:nil="true"/>
    <APAuthor xmlns="4fc403f3-6638-4b0f-a325-695180172705">
      <UserInfo>
        <DisplayName>REDMOND\cynvey</DisplayName>
        <AccountId>193</AccountId>
        <AccountType/>
      </UserInfo>
    </APAuthor>
    <TPAppVersion xmlns="4fc403f3-6638-4b0f-a325-695180172705">12</TPAppVersion>
    <TPCommandLine xmlns="4fc403f3-6638-4b0f-a325-695180172705">{XL} /t {FilePath}</TPCommandLine>
    <TemplateTemplateType xmlns="4fc403f3-6638-4b0f-a325-695180172705">Excel 2007 Default</TemplateTemplateType>
    <OOCacheId xmlns="4fc403f3-6638-4b0f-a325-695180172705" xsi:nil="true"/>
    <PolicheckWords xmlns="4fc403f3-6638-4b0f-a325-695180172705" xsi:nil="true"/>
    <EditorialTags xmlns="4fc403f3-6638-4b0f-a325-695180172705" xsi:nil="true"/>
    <FriendlyTitle xmlns="4fc403f3-6638-4b0f-a325-695180172705" xsi:nil="true"/>
    <Downloads xmlns="4fc403f3-6638-4b0f-a325-695180172705">0</Downloads>
    <LegacyData xmlns="4fc403f3-6638-4b0f-a325-695180172705" xsi:nil="true"/>
    <Providers xmlns="4fc403f3-6638-4b0f-a325-695180172705" xsi:nil="true"/>
    <Manager xmlns="4fc403f3-6638-4b0f-a325-695180172705" xsi:nil="true"/>
    <BlockPublish xmlns="4fc403f3-6638-4b0f-a325-695180172705" xsi:nil="true"/>
    <LocOverallLocStatusLookup xmlns="4fc403f3-6638-4b0f-a325-695180172705" xsi:nil="true"/>
    <LocLastLocAttemptVersionTypeLookup xmlns="4fc403f3-6638-4b0f-a325-695180172705" xsi:nil="true"/>
    <LocPublishedDependentAssetsLookup xmlns="4fc403f3-6638-4b0f-a325-695180172705" xsi:nil="true"/>
    <ScenarioTagsTaxHTField0 xmlns="4fc403f3-6638-4b0f-a325-695180172705">
      <Terms xmlns="http://schemas.microsoft.com/office/infopath/2007/PartnerControls"/>
    </ScenarioTagsTaxHTField0>
    <LocNewPublishedVersionLookup xmlns="4fc403f3-6638-4b0f-a325-695180172705" xsi:nil="true"/>
    <LocProcessedForMarketsLookup xmlns="4fc403f3-6638-4b0f-a325-695180172705" xsi:nil="true"/>
    <RecommendationsModifier xmlns="4fc403f3-6638-4b0f-a325-695180172705" xsi:nil="true"/>
    <CampaignTagsTaxHTField0 xmlns="4fc403f3-6638-4b0f-a325-695180172705">
      <Terms xmlns="http://schemas.microsoft.com/office/infopath/2007/PartnerControls"/>
    </CampaignTagsTaxHTField0>
    <LocManualTestRequired xmlns="4fc403f3-6638-4b0f-a325-695180172705" xsi:nil="true"/>
    <LocProcessedForHandoffsLookup xmlns="4fc403f3-6638-4b0f-a325-695180172705" xsi:nil="true"/>
    <FeatureTagsTaxHTField0 xmlns="4fc403f3-6638-4b0f-a325-695180172705">
      <Terms xmlns="http://schemas.microsoft.com/office/infopath/2007/PartnerControls"/>
    </FeatureTagsTaxHTField0>
    <LocOverallPreviewStatusLookup xmlns="4fc403f3-6638-4b0f-a325-695180172705" xsi:nil="true"/>
    <LocPublishedLinkedAssetsLookup xmlns="4fc403f3-6638-4b0f-a325-695180172705" xsi:nil="true"/>
    <LocOverallHandbackStatusLookup xmlns="4fc403f3-6638-4b0f-a325-695180172705" xsi:nil="true"/>
    <InternalTagsTaxHTField0 xmlns="4fc403f3-6638-4b0f-a325-695180172705">
      <Terms xmlns="http://schemas.microsoft.com/office/infopath/2007/PartnerControls"/>
    </InternalTagsTaxHTField0>
    <LocComments xmlns="4fc403f3-6638-4b0f-a325-695180172705" xsi:nil="true"/>
    <LocRecommendedHandoff xmlns="4fc403f3-6638-4b0f-a325-695180172705" xsi:nil="true"/>
    <LocalizationTagsTaxHTField0 xmlns="4fc403f3-6638-4b0f-a325-695180172705">
      <Terms xmlns="http://schemas.microsoft.com/office/infopath/2007/PartnerControls"/>
    </LocalizationTagsTaxHTField0>
    <LocOverallPublishStatusLookup xmlns="4fc403f3-6638-4b0f-a325-695180172705" xsi:nil="true"/>
    <TaxCatchAll xmlns="4fc403f3-6638-4b0f-a325-695180172705"/>
    <LocLastLocAttemptVersionLookup xmlns="4fc403f3-6638-4b0f-a325-695180172705">20783</LocLastLocAttemptVersionLookup>
    <OriginalRelease xmlns="4fc403f3-6638-4b0f-a325-695180172705">14</OriginalRelease>
    <LocMarketGroupTiers2 xmlns="4fc403f3-6638-4b0f-a325-6951801727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935D57-523A-48A5-92C8-3FEB17A08ECD}"/>
</file>

<file path=customXml/itemProps2.xml><?xml version="1.0" encoding="utf-8"?>
<ds:datastoreItem xmlns:ds="http://schemas.openxmlformats.org/officeDocument/2006/customXml" ds:itemID="{A0820297-096C-4F75-B2BD-9A6F2B6EADC9}"/>
</file>

<file path=customXml/itemProps3.xml><?xml version="1.0" encoding="utf-8"?>
<ds:datastoreItem xmlns:ds="http://schemas.openxmlformats.org/officeDocument/2006/customXml" ds:itemID="{2C37880F-3485-4CC9-B3BE-A4F0C9550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Месечен бюджет на семейството</vt:lpstr>
      <vt:lpstr>'Месечен бюджет на семейството'!Print_Area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2012-05-25T05:43:58Z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1026</vt:lpwstr>
  </property>
  <property fmtid="{D5CDD505-2E9C-101B-9397-08002B2CF9AE}" pid="3" name="ContentTypeId">
    <vt:lpwstr>0x01010077D6477B49DEA6468EC6760640DBD86104009BBABD6BD604BA4782DF6C0D22726446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12;#427;#Template 14;#393;#Excel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2226200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