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7_For_HB\BGR\"/>
    </mc:Choice>
  </mc:AlternateContent>
  <bookViews>
    <workbookView xWindow="0" yWindow="0" windowWidth="28800" windowHeight="13935"/>
  </bookViews>
  <sheets>
    <sheet name="Семеен бюджет" sheetId="1" r:id="rId1"/>
  </sheets>
  <definedNames>
    <definedName name="_xlnm.Print_Titles" localSheetId="0">'Семеен бюджет'!$B:$B,'Семеен бюджет'!$17:$17</definedName>
  </definedNames>
  <calcPr calcId="152511"/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8" i="1"/>
  <c r="O18" i="1"/>
  <c r="P14" i="1"/>
  <c r="P15" i="1"/>
  <c r="P13" i="1"/>
  <c r="O14" i="1"/>
  <c r="O15" i="1"/>
  <c r="O13" i="1"/>
  <c r="K9" i="1"/>
  <c r="L9" i="1"/>
  <c r="M9" i="1"/>
  <c r="N9" i="1"/>
  <c r="K10" i="1"/>
  <c r="L10" i="1"/>
  <c r="M10" i="1"/>
  <c r="N10" i="1"/>
  <c r="N8" i="1"/>
  <c r="K8" i="1"/>
  <c r="L8" i="1"/>
  <c r="M8" i="1"/>
  <c r="D10" i="1"/>
  <c r="E10" i="1"/>
  <c r="F10" i="1"/>
  <c r="G10" i="1"/>
  <c r="H10" i="1"/>
  <c r="I10" i="1"/>
  <c r="J10" i="1"/>
  <c r="D9" i="1"/>
  <c r="E9" i="1"/>
  <c r="F9" i="1"/>
  <c r="G9" i="1"/>
  <c r="H9" i="1"/>
  <c r="I9" i="1"/>
  <c r="J9" i="1"/>
  <c r="E8" i="1"/>
  <c r="F8" i="1"/>
  <c r="G8" i="1"/>
  <c r="H8" i="1"/>
  <c r="I8" i="1"/>
  <c r="J8" i="1"/>
  <c r="D8" i="1"/>
  <c r="C10" i="1"/>
  <c r="C9" i="1"/>
  <c r="C8" i="1"/>
  <c r="P8" i="1" l="1"/>
  <c r="O8" i="1"/>
  <c r="P9" i="1"/>
  <c r="P10" i="1" l="1"/>
  <c r="O9" i="1"/>
  <c r="O10" i="1" l="1"/>
</calcChain>
</file>

<file path=xl/sharedStrings.xml><?xml version="1.0" encoding="utf-8"?>
<sst xmlns="http://schemas.openxmlformats.org/spreadsheetml/2006/main" count="73" uniqueCount="44">
  <si>
    <t>[ГОДИНА]</t>
  </si>
  <si>
    <t>Тенденция на наличните
парични средства:</t>
  </si>
  <si>
    <t>Резюме</t>
  </si>
  <si>
    <t>Приход</t>
  </si>
  <si>
    <t>Разходи</t>
  </si>
  <si>
    <t>Налични парични средства</t>
  </si>
  <si>
    <t>Тип приход</t>
  </si>
  <si>
    <t>Приход 1</t>
  </si>
  <si>
    <t>Приход 2</t>
  </si>
  <si>
    <t>Други приходи</t>
  </si>
  <si>
    <t>Домакинство</t>
  </si>
  <si>
    <t>Хранителни стоки</t>
  </si>
  <si>
    <t>Изплащане на кола 1</t>
  </si>
  <si>
    <t>Изплащане на кола 2</t>
  </si>
  <si>
    <t>Кредитна карта 1</t>
  </si>
  <si>
    <t>Кредитна карта 2</t>
  </si>
  <si>
    <t>Застраховка</t>
  </si>
  <si>
    <t>Домашен телефон</t>
  </si>
  <si>
    <t>Мобилен телефон</t>
  </si>
  <si>
    <t>Кабелна телевизия</t>
  </si>
  <si>
    <t>Интернет</t>
  </si>
  <si>
    <t>Електричество</t>
  </si>
  <si>
    <t>Вода</t>
  </si>
  <si>
    <t>Газ</t>
  </si>
  <si>
    <t>Развлечения</t>
  </si>
  <si>
    <t>Обучение</t>
  </si>
  <si>
    <t>Спестявания</t>
  </si>
  <si>
    <t>Други</t>
  </si>
  <si>
    <t>ЯНУ</t>
  </si>
  <si>
    <t>ФЕВ</t>
  </si>
  <si>
    <t>Семеен
бюджет</t>
  </si>
  <si>
    <t>МАР</t>
  </si>
  <si>
    <t>АПР</t>
  </si>
  <si>
    <t>МАЙ</t>
  </si>
  <si>
    <t>ЮНИ</t>
  </si>
  <si>
    <t>ЮЛИ</t>
  </si>
  <si>
    <t>АВГ</t>
  </si>
  <si>
    <t>СЕП</t>
  </si>
  <si>
    <t>ОКТ</t>
  </si>
  <si>
    <t>НОЕ</t>
  </si>
  <si>
    <t>ДЕК</t>
  </si>
  <si>
    <t>ОБЩО ОТ НАЧАЛОТО НА ГОДИНАТА</t>
  </si>
  <si>
    <t>СРЕДНО ЗА МЕСЕЦА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</si>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</sst>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лв.&quot;"/>
  </numFmts>
  <fonts count="10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  <font>
      <sz val="69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  <xf numFmtId="0" fontId="9" fillId="4" borderId="0" xfId="3" applyNumberFormat="1" applyFon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- Акцент1" xfId="2" builtinId="30"/>
    <cellStyle name="Заглавие" xfId="3" builtinId="15" customBuiltin="1"/>
    <cellStyle name="Заглавие 1" xfId="1" builtinId="16" customBuiltin="1"/>
    <cellStyle name="Заглавие 2" xfId="4" builtinId="17" customBuiltin="1"/>
    <cellStyle name="Заглавие 3" xfId="5" builtinId="18" customBuiltin="1"/>
    <cellStyle name="Заглавие 4" xfId="6" builtinId="19" customBuiltin="1"/>
    <cellStyle name="Нормален" xfId="0" builtinId="0" customBuiltin="1"/>
    <cellStyle name="Сума" xfId="7" builtinId="25" customBuiltin="1"/>
  </cellStyles>
  <dxfs count="83">
    <dxf>
      <numFmt numFmtId="165" formatCode="#,##0.00\ &quot;лв.&quot;"/>
      <alignment horizontal="right" vertical="center" textRotation="0" wrapText="0" indent="3" justifyLastLine="0" shrinkToFit="0" readingOrder="0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лв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лв.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лв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Семеен бюджет" defaultPivotStyle="PivotStyleMedium4">
    <tableStyle name="Семеен бюджет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'Семеен бюджет'!$B$10</c:f>
              <c:strCache>
                <c:ptCount val="1"/>
                <c:pt idx="0">
                  <c:v>Налични парични средства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'Семеен бюджет'!$C$7:$N$7</c:f>
              <c:strCache>
                <c:ptCount val="12"/>
                <c:pt idx="0">
                  <c:v>ЯНУ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ЮНИ</c:v>
                </c:pt>
                <c:pt idx="6">
                  <c:v>ЮЛИ</c:v>
                </c:pt>
                <c:pt idx="7">
                  <c:v>АВГ</c:v>
                </c:pt>
                <c:pt idx="8">
                  <c:v>СЕП</c:v>
                </c:pt>
                <c:pt idx="9">
                  <c:v>ОКТ</c:v>
                </c:pt>
                <c:pt idx="10">
                  <c:v>НОЕ</c:v>
                </c:pt>
                <c:pt idx="11">
                  <c:v>ДЕК</c:v>
                </c:pt>
              </c:strCache>
            </c:strRef>
          </c:cat>
          <c:val>
            <c:numRef>
              <c:f>'Семеен бюджет'!$C$10:$N$10</c:f>
              <c:numCache>
                <c:formatCode>#\ ##0.00\ "лв."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514864"/>
        <c:axId val="1651518128"/>
      </c:lineChart>
      <c:catAx>
        <c:axId val="1651514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51518128"/>
        <c:crosses val="autoZero"/>
        <c:auto val="1"/>
        <c:lblAlgn val="ctr"/>
        <c:lblOffset val="100"/>
        <c:noMultiLvlLbl val="0"/>
      </c:catAx>
      <c:valAx>
        <c:axId val="1651518128"/>
        <c:scaling>
          <c:orientation val="minMax"/>
        </c:scaling>
        <c:delete val="1"/>
        <c:axPos val="l"/>
        <c:numFmt formatCode="#\ ##0.00\ &quot;лв.&quot;" sourceLinked="1"/>
        <c:majorTickMark val="none"/>
        <c:minorTickMark val="none"/>
        <c:tickLblPos val="nextTo"/>
        <c:crossAx val="165151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Картина 3" descr="Чаша кафе, калкулатор, преносим компютър и човек, който пише на хартия. Изображение, изрязано така, че да покаже ръката на човек и долните части на чашата и преносимия компютър. " title="Изображение в заглавието на шаблон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0" y="171450"/>
          <a:ext cx="101346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Ди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блПриходи" displayName="тблПриходи" ref="B12:P15" headerRowDxfId="79" totalsRowDxfId="78">
  <tableColumns count="15">
    <tableColumn id="1" name="Тип приход" totalsRowLabel="TOTAL INCOME" totalsRowDxfId="77"/>
    <tableColumn id="2" name="ЯНУ" totalsRowFunction="sum" dataDxfId="76" totalsRowDxfId="75"/>
    <tableColumn id="3" name="ФЕВ" totalsRowFunction="sum" dataDxfId="74" totalsRowDxfId="73"/>
    <tableColumn id="4" name="МАР" totalsRowFunction="sum" dataDxfId="72" totalsRowDxfId="71"/>
    <tableColumn id="5" name="АПР" totalsRowFunction="sum" dataDxfId="70" totalsRowDxfId="69"/>
    <tableColumn id="6" name="МАЙ" totalsRowFunction="sum" dataDxfId="68" totalsRowDxfId="67"/>
    <tableColumn id="7" name="ЮНИ" totalsRowFunction="sum" dataDxfId="66" totalsRowDxfId="65"/>
    <tableColumn id="8" name="ЮЛИ" totalsRowFunction="sum" dataDxfId="64" totalsRowDxfId="63"/>
    <tableColumn id="9" name="АВГ" totalsRowFunction="sum" dataDxfId="62" totalsRowDxfId="61"/>
    <tableColumn id="10" name="СЕП" totalsRowFunction="sum" dataDxfId="60" totalsRowDxfId="59"/>
    <tableColumn id="11" name="ОКТ" totalsRowFunction="sum" dataDxfId="58" totalsRowDxfId="57"/>
    <tableColumn id="12" name="НОЕ" totalsRowFunction="sum" dataDxfId="56" totalsRowDxfId="55"/>
    <tableColumn id="13" name="ДЕК" totalsRowFunction="sum" dataDxfId="54" totalsRowDxfId="53"/>
    <tableColumn id="14" name="ОБЩО ОТ НАЧАЛОТО НА ГОДИНАТА" totalsRowFunction="sum" dataDxfId="52" totalsRowDxfId="51">
      <calculatedColumnFormula>SUM(тблПриходи[[#This Row],[ЯНУ]:[ДЕК]])</calculatedColumnFormula>
    </tableColumn>
    <tableColumn id="15" name="СРЕДНО ЗА МЕСЕЦА" dataDxfId="50" totalsRowDxfId="49">
      <calculatedColumnFormula>IFERROR(AVERAGE(тблПриходи[[#This Row],[ЯНУ]:[ДЕК]]),"")</calculatedColumnFormula>
    </tableColumn>
  </tableColumns>
  <tableStyleInfo name="Семеен бюджет" showFirstColumn="1" showLastColumn="0" showRowStripes="1" showColumnStripes="0"/>
  <extLst>
    <ext xmlns:x14="http://schemas.microsoft.com/office/spreadsheetml/2009/9/main" uri="{504A1905-F514-4f6f-8877-14C23A59335A}">
      <x14:table altText="Месечни приходи" altTextSummary="Обобщава прихода по тип за всеки календарен месец."/>
    </ext>
  </extLst>
</table>
</file>

<file path=xl/tables/table2.xml><?xml version="1.0" encoding="utf-8"?>
<table xmlns="http://schemas.openxmlformats.org/spreadsheetml/2006/main" id="2" name="тблРазходи" displayName="тблРазходи" ref="B17:P35" headerRowDxfId="48" totalsRowDxfId="47">
  <tableColumns count="15">
    <tableColumn id="1" name="Разходи" totalsRowLabel="TOTAL EXPENSES" dataDxfId="46" totalsRowDxfId="45"/>
    <tableColumn id="2" name="ЯНУ" totalsRowFunction="sum" dataDxfId="13" totalsRowDxfId="44"/>
    <tableColumn id="3" name="ФЕВ" totalsRowFunction="sum" dataDxfId="12" totalsRowDxfId="43"/>
    <tableColumn id="4" name="МАР" totalsRowFunction="sum" dataDxfId="11" totalsRowDxfId="42"/>
    <tableColumn id="5" name="АПР" totalsRowFunction="sum" dataDxfId="10" totalsRowDxfId="41"/>
    <tableColumn id="6" name="МАЙ" totalsRowFunction="sum" dataDxfId="9" totalsRowDxfId="40"/>
    <tableColumn id="7" name="ЮНИ" totalsRowFunction="sum" dataDxfId="8" totalsRowDxfId="39"/>
    <tableColumn id="8" name="ЮЛИ" totalsRowFunction="sum" dataDxfId="7" totalsRowDxfId="38"/>
    <tableColumn id="9" name="АВГ" totalsRowFunction="sum" dataDxfId="6" totalsRowDxfId="37"/>
    <tableColumn id="10" name="СЕП" totalsRowFunction="sum" dataDxfId="5" totalsRowDxfId="36"/>
    <tableColumn id="11" name="ОКТ" totalsRowFunction="sum" dataDxfId="4" totalsRowDxfId="35"/>
    <tableColumn id="12" name="НОЕ" totalsRowFunction="sum" dataDxfId="3" totalsRowDxfId="34"/>
    <tableColumn id="13" name="ДЕК" totalsRowFunction="sum" dataDxfId="2" totalsRowDxfId="33"/>
    <tableColumn id="14" name="ОБЩО ОТ НАЧАЛОТО НА ГОДИНАТА" totalsRowFunction="sum" dataDxfId="1" totalsRowDxfId="32">
      <calculatedColumnFormula>SUM(тблРазходи[[#This Row],[ЯНУ]:[ДЕК]])</calculatedColumnFormula>
    </tableColumn>
    <tableColumn id="15" name="СРЕДНО ЗА МЕСЕЦА" totalsRowFunction="sum" dataDxfId="0" totalsRowDxfId="31">
      <calculatedColumnFormula>IFERROR(AVERAGE(тблРазходи[[#This Row],[ЯНУ]:[ДЕК]]),"")</calculatedColumnFormula>
    </tableColumn>
  </tableColumns>
  <tableStyleInfo name="Семеен бюджет" showFirstColumn="1" showLastColumn="0" showRowStripes="1" showColumnStripes="0"/>
  <extLst>
    <ext xmlns:x14="http://schemas.microsoft.com/office/spreadsheetml/2009/9/main" uri="{504A1905-F514-4f6f-8877-14C23A59335A}">
      <x14:table altText="Месечни разходи" altTextSummary="Обобщение на разходите за всеки календарен месец."/>
    </ext>
  </extLst>
</table>
</file>

<file path=xl/tables/table3.xml><?xml version="1.0" encoding="utf-8"?>
<table xmlns="http://schemas.openxmlformats.org/spreadsheetml/2006/main" id="3" name="Таблица3" displayName="Таблица3" ref="B7:P10" totalsRowShown="0" headerRowDxfId="30" dataDxfId="29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Резюме" dataDxfId="28"/>
    <tableColumn id="2" name="ЯНУ" dataDxfId="27"/>
    <tableColumn id="3" name="ФЕВ" dataDxfId="26"/>
    <tableColumn id="4" name="МАР" dataDxfId="25"/>
    <tableColumn id="5" name="АПР" dataDxfId="24"/>
    <tableColumn id="6" name="МАЙ" dataDxfId="23"/>
    <tableColumn id="7" name="ЮНИ" dataDxfId="22"/>
    <tableColumn id="8" name="ЮЛИ" dataDxfId="21"/>
    <tableColumn id="9" name="АВГ" dataDxfId="20"/>
    <tableColumn id="10" name="СЕП" dataDxfId="19"/>
    <tableColumn id="11" name="ОКТ" dataDxfId="18"/>
    <tableColumn id="12" name="НОЕ" dataDxfId="17"/>
    <tableColumn id="13" name="ДЕК" dataDxfId="16"/>
    <tableColumn id="14" name="ОБЩО ОТ НАЧАЛОТО НА ГОДИНАТА" dataDxfId="15">
      <calculatedColumnFormula>SUM(C8:N8)</calculatedColumnFormula>
    </tableColumn>
    <tableColumn id="15" name="СРЕДНО ЗА МЕСЕЦА" dataDxfId="14">
      <calculatedColumnFormula>IFERROR(AVERAGE(C8:N8),"")</calculatedColumnFormula>
    </tableColumn>
  </tableColumns>
  <tableStyleInfo name="Семеен бюджет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40.5703125" style="9" customWidth="1"/>
    <col min="3" max="14" width="11.7109375" style="40" customWidth="1"/>
    <col min="15" max="15" width="36" style="40" customWidth="1"/>
    <col min="16" max="16" width="26.85546875" style="41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2" t="s">
        <v>0</v>
      </c>
      <c r="C2" s="42"/>
      <c r="D2" s="42"/>
      <c r="E2" s="43" t="s">
        <v>30</v>
      </c>
      <c r="F2" s="43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5">
        <f>IF(COUNT(тблПриходи[ЯНУ])=0,"",SUM(тблПриходи[ЯНУ]))</f>
        <v>4775</v>
      </c>
      <c r="D8" s="35">
        <f>IF(COUNT(тблПриходи[ФЕВ])=0,"",SUM(тблПриходи[ФЕВ]))</f>
        <v>5213</v>
      </c>
      <c r="E8" s="35">
        <f>IF(COUNT(тблПриходи[МАР])=0,"",SUM(тблПриходи[МАР]))</f>
        <v>4821</v>
      </c>
      <c r="F8" s="35">
        <f>IF(COUNT(тблПриходи[АПР])=0,"",SUM(тблПриходи[АПР]))</f>
        <v>5088</v>
      </c>
      <c r="G8" s="35">
        <f>IF(COUNT(тблПриходи[МАЙ])=0,"",SUM(тблПриходи[МАЙ]))</f>
        <v>4963</v>
      </c>
      <c r="H8" s="35">
        <f>IF(COUNT(тблПриходи[ЮНИ])=0,"",SUM(тблПриходи[ЮНИ]))</f>
        <v>5094</v>
      </c>
      <c r="I8" s="35">
        <f>IF(COUNT(тблПриходи[ЮЛИ])=0,"",SUM(тблПриходи[ЮЛИ]))</f>
        <v>4957</v>
      </c>
      <c r="J8" s="35">
        <f>IF(COUNT(тблПриходи[АВГ])=0,"",SUM(тблПриходи[АВГ]))</f>
        <v>5008</v>
      </c>
      <c r="K8" s="35" t="str">
        <f>IF(COUNT(тблПриходи[СЕП])=0,"",SUM(тблПриходи[СЕП]))</f>
        <v/>
      </c>
      <c r="L8" s="35" t="str">
        <f>IF(COUNT(тблПриходи[ОКТ])=0,"",SUM(тблПриходи[ОКТ]))</f>
        <v/>
      </c>
      <c r="M8" s="35" t="str">
        <f>IF(COUNT(тблПриходи[НОЕ])=0,"",SUM(тблПриходи[НОЕ]))</f>
        <v/>
      </c>
      <c r="N8" s="35" t="str">
        <f>IF(COUNT(тблПриходи[ДЕК])=0,"",SUM(тблПриходи[ДЕК]))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4</v>
      </c>
      <c r="C9" s="35">
        <f>IF(COUNT(тблРазходи[ЯНУ])=0,"",SUM(тблРазходи[ЯНУ]))</f>
        <v>3955</v>
      </c>
      <c r="D9" s="35">
        <f>IF(COUNT(тблРазходи[ФЕВ])=0,"",SUM(тблРазходи[ФЕВ]))</f>
        <v>4036</v>
      </c>
      <c r="E9" s="35">
        <f>IF(COUNT(тблРазходи[МАР])=0,"",SUM(тблРазходи[МАР]))</f>
        <v>4047</v>
      </c>
      <c r="F9" s="35">
        <f>IF(COUNT(тблРазходи[АПР])=0,"",SUM(тблРазходи[АПР]))</f>
        <v>4053</v>
      </c>
      <c r="G9" s="35">
        <f>IF(COUNT(тблРазходи[МАЙ])=0,"",SUM(тблРазходи[МАЙ]))</f>
        <v>3982</v>
      </c>
      <c r="H9" s="35">
        <f>IF(COUNT(тблРазходи[ЮНИ])=0,"",SUM(тблРазходи[ЮНИ]))</f>
        <v>4060</v>
      </c>
      <c r="I9" s="35">
        <f>IF(COUNT(тблРазходи[ЮЛИ])=0,"",SUM(тблРазходи[ЮЛИ]))</f>
        <v>4282</v>
      </c>
      <c r="J9" s="35">
        <f>IF(COUNT(тблРазходи[АВГ])=0,"",SUM(тблРазходи[АВГ]))</f>
        <v>4227</v>
      </c>
      <c r="K9" s="35" t="str">
        <f>IF(COUNT(тблРазходи[СЕП])=0,"",SUM(тблРазходи[СЕП]))</f>
        <v/>
      </c>
      <c r="L9" s="35" t="str">
        <f>IF(COUNT(тблРазходи[ОКТ])=0,"",SUM(тблРазходи[ОКТ]))</f>
        <v/>
      </c>
      <c r="M9" s="35" t="str">
        <f>IF(COUNT(тблРазходи[НОЕ])=0,"",SUM(тблРазходи[НОЕ]))</f>
        <v/>
      </c>
      <c r="N9" s="35" t="str">
        <f>IF(COUNT(тблРазходи[ДЕК])=0,"",SUM(тблРазходи[ДЕК]))</f>
        <v/>
      </c>
      <c r="O9" s="35">
        <f t="shared" ref="O9:O10" si="0">SUM(C9:N9)</f>
        <v>32642</v>
      </c>
      <c r="P9" s="36">
        <f t="shared" ref="P9:P10" si="1">IFERROR(AVERAGE(C9:N9),"")</f>
        <v>4080.25</v>
      </c>
    </row>
    <row r="10" spans="1:17" ht="21" customHeight="1" x14ac:dyDescent="0.3">
      <c r="A10" s="1"/>
      <c r="B10" s="34" t="s">
        <v>5</v>
      </c>
      <c r="C10" s="35">
        <f>IFERROR(IF(COUNT(тблПриходи[ЯНУ])=0,"",C8-C9),"")</f>
        <v>820</v>
      </c>
      <c r="D10" s="35">
        <f>IFERROR(IF(COUNT(тблПриходи[ФЕВ])=0,"",D8-D9),"")</f>
        <v>1177</v>
      </c>
      <c r="E10" s="35">
        <f>IFERROR(IF(COUNT(тблПриходи[МАР])=0,"",E8-E9),"")</f>
        <v>774</v>
      </c>
      <c r="F10" s="35">
        <f>IFERROR(IF(COUNT(тблПриходи[АПР])=0,"",F8-F9),"")</f>
        <v>1035</v>
      </c>
      <c r="G10" s="35">
        <f>IFERROR(IF(COUNT(тблПриходи[МАЙ])=0,"",G8-G9),"")</f>
        <v>981</v>
      </c>
      <c r="H10" s="35">
        <f>IFERROR(IF(COUNT(тблПриходи[ЮНИ])=0,"",H8-H9),"")</f>
        <v>1034</v>
      </c>
      <c r="I10" s="35">
        <f>IFERROR(IF(COUNT(тблПриходи[ЮЛИ])=0,"",I8-I9),"")</f>
        <v>675</v>
      </c>
      <c r="J10" s="35">
        <f>IFERROR(IF(COUNT(тблПриходи[АВГ])=0,"",J8-J9),"")</f>
        <v>781</v>
      </c>
      <c r="K10" s="35" t="str">
        <f>IFERROR(IF(COUNT(тблПриходи[СЕП])=0,"",K8-K9),"")</f>
        <v/>
      </c>
      <c r="L10" s="35" t="str">
        <f>IFERROR(IF(COUNT(тблПриходи[ОКТ])=0,"",L8-L9),"")</f>
        <v/>
      </c>
      <c r="M10" s="35" t="str">
        <f>IFERROR(IF(COUNT(тблПриходи[НОЕ])=0,"",M8-M9),"")</f>
        <v/>
      </c>
      <c r="N10" s="35" t="str">
        <f>IFERROR(IF(COUNT(тблПриходи[ДЕК])=0,"",N8-N9),"")</f>
        <v/>
      </c>
      <c r="O10" s="35">
        <f t="shared" si="0"/>
        <v>7277</v>
      </c>
      <c r="P10" s="36">
        <f t="shared" si="1"/>
        <v>909.625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SUM(тблПриходи[[#This Row],[ЯНУ]:[ДЕК]])</f>
        <v>33450</v>
      </c>
      <c r="P13" s="38">
        <f>IFERROR(AVERAGE(тблПриходи[[#This Row],[ЯНУ]:[ДЕК]]),"")</f>
        <v>4181.25</v>
      </c>
    </row>
    <row r="14" spans="1:17" ht="21" customHeight="1" x14ac:dyDescent="0.3">
      <c r="A14" s="1"/>
      <c r="B14" s="8" t="s">
        <v>8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SUM(тблПриходи[[#This Row],[ЯНУ]:[ДЕК]])</f>
        <v>2115</v>
      </c>
      <c r="P14" s="38">
        <f>IFERROR(AVERAGE(тблПриходи[[#This Row],[ЯНУ]:[ДЕК]]),"")</f>
        <v>264.375</v>
      </c>
    </row>
    <row r="15" spans="1:17" ht="21" customHeight="1" x14ac:dyDescent="0.3">
      <c r="A15" s="1"/>
      <c r="B15" s="8" t="s">
        <v>9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SUM(тблПриходи[[#This Row],[ЯНУ]:[ДЕК]])</f>
        <v>4354</v>
      </c>
      <c r="P15" s="38">
        <f>IFERROR(AVERAGE(тблПриходи[[#This Row],[ЯНУ]:[ДЕК]]),"")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SUM(тблРазходи[[#This Row],[ЯНУ]:[ДЕК]])</f>
        <v>12000</v>
      </c>
      <c r="P18" s="38">
        <f>IFERROR(AVERAGE(тблРазходи[[#This Row],[ЯНУ]:[ДЕК]]),"")</f>
        <v>1500</v>
      </c>
    </row>
    <row r="19" spans="1:16" ht="21" customHeight="1" x14ac:dyDescent="0.3">
      <c r="A19" s="1"/>
      <c r="B19" s="8" t="s">
        <v>11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SUM(тблРазходи[[#This Row],[ЯНУ]:[ДЕК]])</f>
        <v>2413</v>
      </c>
      <c r="P19" s="38">
        <f>IFERROR(AVERAGE(тблРазходи[[#This Row],[ЯНУ]:[ДЕК]]),"")</f>
        <v>301.625</v>
      </c>
    </row>
    <row r="20" spans="1:16" ht="21" customHeight="1" x14ac:dyDescent="0.3">
      <c r="A20" s="1"/>
      <c r="B20" s="8" t="s">
        <v>12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SUM(тблРазходи[[#This Row],[ЯНУ]:[ДЕК]])</f>
        <v>2760</v>
      </c>
      <c r="P20" s="38">
        <f>IFERROR(AVERAGE(тблРазходи[[#This Row],[ЯНУ]:[ДЕК]]),"")</f>
        <v>345</v>
      </c>
    </row>
    <row r="21" spans="1:16" ht="21" customHeight="1" x14ac:dyDescent="0.3">
      <c r="A21" s="1"/>
      <c r="B21" s="8" t="s">
        <v>13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SUM(тблРазходи[[#This Row],[ЯНУ]:[ДЕК]])</f>
        <v>2280</v>
      </c>
      <c r="P21" s="38">
        <f>IFERROR(AVERAGE(тблРазходи[[#This Row],[ЯНУ]:[ДЕК]]),"")</f>
        <v>285</v>
      </c>
    </row>
    <row r="22" spans="1:16" ht="21" customHeight="1" x14ac:dyDescent="0.3">
      <c r="A22" s="1"/>
      <c r="B22" s="8" t="s">
        <v>14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SUM(тблРазходи[[#This Row],[ЯНУ]:[ДЕК]])</f>
        <v>360</v>
      </c>
      <c r="P22" s="38">
        <f>IFERROR(AVERAGE(тблРазходи[[#This Row],[ЯНУ]:[ДЕК]]),"")</f>
        <v>45</v>
      </c>
    </row>
    <row r="23" spans="1:16" ht="21" customHeight="1" x14ac:dyDescent="0.3">
      <c r="A23" s="1"/>
      <c r="B23" s="8" t="s">
        <v>15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SUM(тблРазходи[[#This Row],[ЯНУ]:[ДЕК]])</f>
        <v>400</v>
      </c>
      <c r="P23" s="38">
        <f>IFERROR(AVERAGE(тблРазходи[[#This Row],[ЯНУ]:[ДЕК]]),"")</f>
        <v>50</v>
      </c>
    </row>
    <row r="24" spans="1:16" ht="21" customHeight="1" x14ac:dyDescent="0.3">
      <c r="A24" s="1"/>
      <c r="B24" s="8" t="s">
        <v>16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SUM(тблРазходи[[#This Row],[ЯНУ]:[ДЕК]])</f>
        <v>960</v>
      </c>
      <c r="P24" s="38">
        <f>IFERROR(AVERAGE(тблРазходи[[#This Row],[ЯНУ]:[ДЕК]]),"")</f>
        <v>120</v>
      </c>
    </row>
    <row r="25" spans="1:16" ht="21" customHeight="1" x14ac:dyDescent="0.3">
      <c r="A25" s="1"/>
      <c r="B25" s="8" t="s">
        <v>17</v>
      </c>
      <c r="C25" s="37">
        <v>50</v>
      </c>
      <c r="D25" s="37">
        <v>50</v>
      </c>
      <c r="E25" s="37">
        <v>50</v>
      </c>
      <c r="F25" s="37">
        <v>50</v>
      </c>
      <c r="G25" s="37">
        <v>50</v>
      </c>
      <c r="H25" s="37">
        <v>50</v>
      </c>
      <c r="I25" s="37">
        <v>50</v>
      </c>
      <c r="J25" s="37">
        <v>50</v>
      </c>
      <c r="K25" s="37"/>
      <c r="L25" s="37"/>
      <c r="M25" s="37"/>
      <c r="N25" s="37"/>
      <c r="O25" s="37">
        <f>SUM(тблРазходи[[#This Row],[ЯНУ]:[ДЕК]])</f>
        <v>400</v>
      </c>
      <c r="P25" s="38">
        <f>IFERROR(AVERAGE(тблРазходи[[#This Row],[ЯНУ]:[ДЕК]]),"")</f>
        <v>50</v>
      </c>
    </row>
    <row r="26" spans="1:16" ht="21" customHeight="1" x14ac:dyDescent="0.3">
      <c r="A26" s="1"/>
      <c r="B26" s="8" t="s">
        <v>18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SUM(тблРазходи[[#This Row],[ЯНУ]:[ДЕК]])</f>
        <v>610</v>
      </c>
      <c r="P26" s="38">
        <f>IFERROR(AVERAGE(тблРазходи[[#This Row],[ЯНУ]:[ДЕК]]),"")</f>
        <v>76.25</v>
      </c>
    </row>
    <row r="27" spans="1:16" ht="21" customHeight="1" x14ac:dyDescent="0.3">
      <c r="A27" s="1"/>
      <c r="B27" s="8" t="s">
        <v>19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SUM(тблРазходи[[#This Row],[ЯНУ]:[ДЕК]])</f>
        <v>496</v>
      </c>
      <c r="P27" s="38">
        <f>IFERROR(AVERAGE(тблРазходи[[#This Row],[ЯНУ]:[ДЕК]]),"")</f>
        <v>62</v>
      </c>
    </row>
    <row r="28" spans="1:16" ht="21" customHeight="1" x14ac:dyDescent="0.3">
      <c r="A28" s="1"/>
      <c r="B28" s="8" t="s">
        <v>20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SUM(тблРазходи[[#This Row],[ЯНУ]:[ДЕК]])</f>
        <v>360</v>
      </c>
      <c r="P28" s="38">
        <f>IFERROR(AVERAGE(тблРазходи[[#This Row],[ЯНУ]:[ДЕК]]),"")</f>
        <v>45</v>
      </c>
    </row>
    <row r="29" spans="1:16" ht="21" customHeight="1" x14ac:dyDescent="0.3">
      <c r="A29" s="1"/>
      <c r="B29" s="8" t="s">
        <v>21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SUM(тблРазходи[[#This Row],[ЯНУ]:[ДЕК]])</f>
        <v>1683</v>
      </c>
      <c r="P29" s="38">
        <f>IFERROR(AVERAGE(тблРазходи[[#This Row],[ЯНУ]:[ДЕК]]),"")</f>
        <v>210.375</v>
      </c>
    </row>
    <row r="30" spans="1:16" ht="21" customHeight="1" x14ac:dyDescent="0.25">
      <c r="B30" s="8" t="s">
        <v>22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SUM(тблРазходи[[#This Row],[ЯНУ]:[ДЕК]])</f>
        <v>311</v>
      </c>
      <c r="P30" s="38">
        <f>IFERROR(AVERAGE(тблРазходи[[#This Row],[ЯНУ]:[ДЕК]]),"")</f>
        <v>38.875</v>
      </c>
    </row>
    <row r="31" spans="1:16" ht="21" customHeight="1" x14ac:dyDescent="0.3">
      <c r="A31" s="1"/>
      <c r="B31" s="8" t="s">
        <v>23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SUM(тблРазходи[[#This Row],[ЯНУ]:[ДЕК]])</f>
        <v>362</v>
      </c>
      <c r="P31" s="38">
        <f>IFERROR(AVERAGE(тблРазходи[[#This Row],[ЯНУ]:[ДЕК]]),"")</f>
        <v>45.25</v>
      </c>
    </row>
    <row r="32" spans="1:16" ht="21" customHeight="1" x14ac:dyDescent="0.25">
      <c r="B32" s="8" t="s">
        <v>24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SUM(тблРазходи[[#This Row],[ЯНУ]:[ДЕК]])</f>
        <v>747</v>
      </c>
      <c r="P32" s="38">
        <f>IFERROR(AVERAGE(тблРазходи[[#This Row],[ЯНУ]:[ДЕК]]),"")</f>
        <v>93.375</v>
      </c>
    </row>
    <row r="33" spans="2:16" ht="21" customHeight="1" x14ac:dyDescent="0.25">
      <c r="B33" s="8" t="s">
        <v>25</v>
      </c>
      <c r="C33" s="37">
        <v>550</v>
      </c>
      <c r="D33" s="37">
        <v>550</v>
      </c>
      <c r="E33" s="37">
        <v>550</v>
      </c>
      <c r="F33" s="37">
        <v>550</v>
      </c>
      <c r="G33" s="37">
        <v>550</v>
      </c>
      <c r="H33" s="37">
        <v>550</v>
      </c>
      <c r="I33" s="37">
        <v>550</v>
      </c>
      <c r="J33" s="37">
        <v>550</v>
      </c>
      <c r="K33" s="37"/>
      <c r="L33" s="37"/>
      <c r="M33" s="37"/>
      <c r="N33" s="37"/>
      <c r="O33" s="37">
        <f>SUM(тблРазходи[[#This Row],[ЯНУ]:[ДЕК]])</f>
        <v>4400</v>
      </c>
      <c r="P33" s="38">
        <f>IFERROR(AVERAGE(тблРазходи[[#This Row],[ЯНУ]:[ДЕК]]),"")</f>
        <v>550</v>
      </c>
    </row>
    <row r="34" spans="2:16" ht="21" customHeight="1" x14ac:dyDescent="0.25">
      <c r="B34" s="8" t="s">
        <v>26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SUM(тблРазходи[[#This Row],[ЯНУ]:[ДЕК]])</f>
        <v>1900</v>
      </c>
      <c r="P34" s="38">
        <f>IFERROR(AVERAGE(тблРазходи[[#This Row],[ЯНУ]:[ДЕК]]),"")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7">
        <f>SUM(тблРазходи[[#This Row],[ЯНУ]:[ДЕК]])</f>
        <v>200</v>
      </c>
      <c r="P35" s="38">
        <f>IFERROR(AVERAGE(тблРазходи[[#This Row],[ЯНУ]:[ДЕК]]),"")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Семеен бюджет</vt:lpstr>
      <vt:lpstr>'Семеен бюджет'!Печат_заглавия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</dc:creator>
  <cp:lastModifiedBy>Petr Barborik</cp:lastModifiedBy>
  <dcterms:created xsi:type="dcterms:W3CDTF">2013-11-29T19:17:45Z</dcterms:created>
  <dcterms:modified xsi:type="dcterms:W3CDTF">2014-02-21T13:26:51Z</dcterms:modified>
</cp:coreProperties>
</file>