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17"/>
  <workbookPr/>
  <mc:AlternateContent xmlns:mc="http://schemas.openxmlformats.org/markup-compatibility/2006">
    <mc:Choice Requires="x15">
      <x15ac:absPath xmlns:x15ac="http://schemas.microsoft.com/office/spreadsheetml/2010/11/ac" url="C:\Users\admin\Desktop\ar-SA\"/>
    </mc:Choice>
  </mc:AlternateContent>
  <bookViews>
    <workbookView xWindow="-120" yWindow="-120" windowWidth="28860" windowHeight="16110" tabRatio="695" xr2:uid="{00000000-000D-0000-FFFF-FFFF00000000}"/>
  </bookViews>
  <sheets>
    <sheet name="ملخص موازنة السنة حتى الآن" sheetId="1" r:id="rId1"/>
    <sheet name="ملخص المصاريف الشهرية" sheetId="2" r:id="rId2"/>
    <sheet name="المصاريف المفصلة" sheetId="3" r:id="rId3"/>
    <sheet name="الأعمال الخيرية والجهات الراعية" sheetId="4" r:id="rId4"/>
  </sheets>
  <definedNames>
    <definedName name="_السنة">'ملخص موازنة السنة حتى الآن'!$G$2</definedName>
    <definedName name="_xlnm.Print_Titles" localSheetId="3">'الأعمال الخيرية والجهات الراعية'!$4:$4</definedName>
    <definedName name="_xlnm.Print_Titles" localSheetId="2">'المصاريف المفصلة'!$4:$4</definedName>
    <definedName name="_xlnm.Print_Titles" localSheetId="1">'ملخص المصاريف الشهرية'!$5:$5</definedName>
    <definedName name="_xlnm.Print_Titles" localSheetId="0">'ملخص موازنة السنة حتى الآن'!$4:$4</definedName>
    <definedName name="RowTitleRegion1..G2">'ملخص موازنة السنة حتى الآن'!$F$2</definedName>
    <definedName name="Slicer_Account_Title">#N/A</definedName>
    <definedName name="Slicer_Payee">#N/A</definedName>
    <definedName name="Slicer_Payee1">#N/A</definedName>
    <definedName name="Slicer_Requested_by">#N/A</definedName>
    <definedName name="Slicer_Requested_by1">#N/A</definedName>
    <definedName name="العنوان_2">ملخص_المصاريف_الشهرية[[#Headers],[رمز G/L]]</definedName>
    <definedName name="العنوان1">جدول_السنة_حتى_الآن[[#Headers],[رمز G/L]]</definedName>
    <definedName name="العنوان3">المصاريف_المفصلة[[#Headers],[رمز G/L]]</definedName>
    <definedName name="العنوان4">غير_ذلك[[#Headers],[رمز G/L]]</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O3" i="2" s="1"/>
  <c r="N3" i="2" l="1"/>
  <c r="M3" i="2"/>
  <c r="L3" i="2"/>
  <c r="K3" i="2"/>
  <c r="J3" i="2"/>
  <c r="I3" i="2"/>
  <c r="H3" i="2"/>
  <c r="G3" i="2"/>
  <c r="F3" i="2"/>
  <c r="E3" i="2"/>
  <c r="D3" i="2"/>
  <c r="O4" i="2"/>
  <c r="O6" i="2" s="1"/>
  <c r="E17" i="1"/>
  <c r="O17" i="2" l="1"/>
  <c r="O13" i="2"/>
  <c r="O9" i="2"/>
  <c r="O16" i="2"/>
  <c r="O12" i="2"/>
  <c r="O8" i="2"/>
  <c r="O15" i="2"/>
  <c r="O11" i="2"/>
  <c r="O7" i="2"/>
  <c r="O14" i="2"/>
  <c r="O10" i="2"/>
  <c r="N4" i="2"/>
  <c r="N6" i="2" s="1"/>
  <c r="M4" i="2"/>
  <c r="M6" i="2" s="1"/>
  <c r="L4" i="2"/>
  <c r="L6" i="2" s="1"/>
  <c r="K4" i="2"/>
  <c r="K6" i="2" s="1"/>
  <c r="J4" i="2"/>
  <c r="J6" i="2" s="1"/>
  <c r="G4" i="2"/>
  <c r="G6" i="2" s="1"/>
  <c r="F4" i="2"/>
  <c r="F6" i="2" s="1"/>
  <c r="E4" i="2"/>
  <c r="E6" i="2" s="1"/>
  <c r="D4" i="2"/>
  <c r="D7" i="2" s="1"/>
  <c r="I4" i="2"/>
  <c r="I6" i="2" s="1"/>
  <c r="H4" i="2"/>
  <c r="H6" i="2" s="1"/>
  <c r="M9" i="2" l="1"/>
  <c r="M17" i="2"/>
  <c r="M12" i="2"/>
  <c r="M13" i="2"/>
  <c r="M16" i="2"/>
  <c r="M8" i="2"/>
  <c r="N16" i="2"/>
  <c r="L9" i="2"/>
  <c r="N8" i="2"/>
  <c r="J9" i="2"/>
  <c r="K11" i="2"/>
  <c r="L17" i="2"/>
  <c r="L12" i="2"/>
  <c r="N12" i="2"/>
  <c r="N11" i="2"/>
  <c r="L13" i="2"/>
  <c r="L16" i="2"/>
  <c r="L8" i="2"/>
  <c r="N14" i="2"/>
  <c r="N10" i="2"/>
  <c r="N15" i="2"/>
  <c r="N7" i="2"/>
  <c r="N17" i="2"/>
  <c r="N13" i="2"/>
  <c r="N9" i="2"/>
  <c r="J17" i="2"/>
  <c r="J12" i="2"/>
  <c r="K17" i="2"/>
  <c r="K12" i="2"/>
  <c r="K15" i="2"/>
  <c r="K16" i="2"/>
  <c r="K8" i="2"/>
  <c r="M15" i="2"/>
  <c r="M11" i="2"/>
  <c r="M7" i="2"/>
  <c r="M14" i="2"/>
  <c r="M10" i="2"/>
  <c r="J13" i="2"/>
  <c r="J16" i="2"/>
  <c r="J8" i="2"/>
  <c r="L15" i="2"/>
  <c r="L11" i="2"/>
  <c r="L7" i="2"/>
  <c r="L14" i="2"/>
  <c r="L10" i="2"/>
  <c r="K7" i="2"/>
  <c r="K13" i="2"/>
  <c r="K9" i="2"/>
  <c r="K14" i="2"/>
  <c r="K10" i="2"/>
  <c r="F8" i="2"/>
  <c r="J15" i="2"/>
  <c r="J11" i="2"/>
  <c r="J7" i="2"/>
  <c r="J14" i="2"/>
  <c r="J10" i="2"/>
  <c r="E9" i="2"/>
  <c r="F16" i="2"/>
  <c r="F11" i="2"/>
  <c r="G8" i="2"/>
  <c r="F12" i="2"/>
  <c r="F15" i="2"/>
  <c r="F7" i="2"/>
  <c r="G16" i="2"/>
  <c r="G11" i="2"/>
  <c r="I14" i="2"/>
  <c r="I8" i="2"/>
  <c r="I15" i="2"/>
  <c r="I11" i="2"/>
  <c r="I7" i="2"/>
  <c r="I10" i="2"/>
  <c r="I12" i="2"/>
  <c r="I17" i="2"/>
  <c r="I13" i="2"/>
  <c r="I9" i="2"/>
  <c r="I16" i="2"/>
  <c r="E17" i="2"/>
  <c r="E12" i="2"/>
  <c r="G12" i="2"/>
  <c r="G15" i="2"/>
  <c r="G7" i="2"/>
  <c r="H17" i="2"/>
  <c r="H13" i="2"/>
  <c r="H9" i="2"/>
  <c r="H16" i="2"/>
  <c r="H12" i="2"/>
  <c r="H8" i="2"/>
  <c r="H15" i="2"/>
  <c r="H11" i="2"/>
  <c r="H7" i="2"/>
  <c r="H14" i="2"/>
  <c r="H10" i="2"/>
  <c r="E13" i="2"/>
  <c r="E16" i="2"/>
  <c r="E8" i="2"/>
  <c r="G14" i="2"/>
  <c r="G10" i="2"/>
  <c r="G17" i="2"/>
  <c r="G13" i="2"/>
  <c r="G9" i="2"/>
  <c r="F14" i="2"/>
  <c r="F10" i="2"/>
  <c r="F17" i="2"/>
  <c r="F13" i="2"/>
  <c r="F9" i="2"/>
  <c r="E15" i="2"/>
  <c r="E11" i="2"/>
  <c r="E7" i="2"/>
  <c r="E14" i="2"/>
  <c r="E10" i="2"/>
  <c r="D8" i="2"/>
  <c r="D16" i="2"/>
  <c r="D13" i="2"/>
  <c r="D12" i="2"/>
  <c r="D17" i="2"/>
  <c r="D9" i="2"/>
  <c r="D14" i="2"/>
  <c r="D10" i="2"/>
  <c r="D6" i="2"/>
  <c r="P6" i="2" s="1"/>
  <c r="D15" i="2"/>
  <c r="D11" i="2"/>
  <c r="O18" i="2"/>
  <c r="N18" i="2" l="1"/>
  <c r="M18" i="2"/>
  <c r="G18" i="2"/>
  <c r="F18" i="2"/>
  <c r="J18" i="2"/>
  <c r="P12" i="2"/>
  <c r="D11" i="1" s="1"/>
  <c r="F11" i="1" s="1"/>
  <c r="G11" i="1" s="1"/>
  <c r="K18" i="2"/>
  <c r="L18" i="2"/>
  <c r="E18" i="2"/>
  <c r="P7" i="2"/>
  <c r="D6" i="1" s="1"/>
  <c r="F6" i="1" s="1"/>
  <c r="G6" i="1" s="1"/>
  <c r="D18" i="2"/>
  <c r="P9" i="2"/>
  <c r="D8" i="1" s="1"/>
  <c r="F8" i="1" s="1"/>
  <c r="G8" i="1" s="1"/>
  <c r="P14" i="2"/>
  <c r="D13" i="1" s="1"/>
  <c r="F13" i="1" s="1"/>
  <c r="G13" i="1" s="1"/>
  <c r="P8" i="2"/>
  <c r="D7" i="1" s="1"/>
  <c r="F7" i="1" s="1"/>
  <c r="G7" i="1" s="1"/>
  <c r="P17" i="2"/>
  <c r="D16" i="1" s="1"/>
  <c r="F16" i="1" s="1"/>
  <c r="G16" i="1" s="1"/>
  <c r="P10" i="2"/>
  <c r="D9" i="1" s="1"/>
  <c r="F9" i="1" s="1"/>
  <c r="G9" i="1" s="1"/>
  <c r="P15" i="2"/>
  <c r="D14" i="1" s="1"/>
  <c r="F14" i="1" s="1"/>
  <c r="G14" i="1" s="1"/>
  <c r="H18" i="2"/>
  <c r="P13" i="2"/>
  <c r="D12" i="1" s="1"/>
  <c r="F12" i="1" s="1"/>
  <c r="G12" i="1" s="1"/>
  <c r="I18" i="2"/>
  <c r="P16" i="2"/>
  <c r="D15" i="1" s="1"/>
  <c r="F15" i="1" s="1"/>
  <c r="G15" i="1" s="1"/>
  <c r="P11" i="2"/>
  <c r="D10" i="1" s="1"/>
  <c r="F10" i="1" s="1"/>
  <c r="G10" i="1" s="1"/>
  <c r="D5" i="1"/>
  <c r="P18" i="2" l="1"/>
  <c r="F5" i="1"/>
  <c r="D17" i="1"/>
  <c r="G5" i="1" l="1"/>
  <c r="F17" i="1"/>
  <c r="G17" i="1" s="1"/>
</calcChain>
</file>

<file path=xl/sharedStrings.xml><?xml version="1.0" encoding="utf-8"?>
<sst xmlns="http://schemas.openxmlformats.org/spreadsheetml/2006/main" count="112" uniqueCount="72">
  <si>
    <t>ملخص المصاريف الشهرية</t>
  </si>
  <si>
    <t>الفعلي مقابل الميزانية من بداية السنة حتى تاريخه</t>
  </si>
  <si>
    <t>رمز G/L</t>
  </si>
  <si>
    <t>الإجمالي</t>
  </si>
  <si>
    <t>عنوان الحساب</t>
  </si>
  <si>
    <t>الدعاية</t>
  </si>
  <si>
    <t>معدات مكتبية</t>
  </si>
  <si>
    <t>الطابعات</t>
  </si>
  <si>
    <t>تكاليف الخادم</t>
  </si>
  <si>
    <t>المستلزمات</t>
  </si>
  <si>
    <t>مصاريف العميل</t>
  </si>
  <si>
    <t>أجهزة الكمبيوتر</t>
  </si>
  <si>
    <t>الخطة الطبية</t>
  </si>
  <si>
    <t>تكاليف الإنشاء</t>
  </si>
  <si>
    <t>التسويق</t>
  </si>
  <si>
    <t>أعمال خيرية</t>
  </si>
  <si>
    <t>الجهات الراعية</t>
  </si>
  <si>
    <t>الفعلية</t>
  </si>
  <si>
    <t>الميزانية</t>
  </si>
  <si>
    <t>السنة</t>
  </si>
  <si>
    <t>المتبقي بالريال السعودي</t>
  </si>
  <si>
    <t>المتبقي بالنسبة المئوية</t>
  </si>
  <si>
    <t>ملخص موازنة السنة حتى الآن</t>
  </si>
  <si>
    <t>مقسم طريقة العرض لتصفية البيانات حسب "عناوين حساب" في هذه الخلية.</t>
  </si>
  <si>
    <t>المصاريف المفصلة</t>
  </si>
  <si>
    <t>يناير</t>
  </si>
  <si>
    <t>فبراير</t>
  </si>
  <si>
    <t>مارس</t>
  </si>
  <si>
    <t>أبريل</t>
  </si>
  <si>
    <t>مايو</t>
  </si>
  <si>
    <t>يونيو</t>
  </si>
  <si>
    <t>يوليو</t>
  </si>
  <si>
    <t>أغسطس</t>
  </si>
  <si>
    <t>سبتمبر</t>
  </si>
  <si>
    <t>أكتوبر</t>
  </si>
  <si>
    <t>نوفمبر</t>
  </si>
  <si>
    <t>ديسمبر</t>
  </si>
  <si>
    <t xml:space="preserve"> </t>
  </si>
  <si>
    <t>يوجد في هذه الخلية مقسم طريقة العرض لتصفية البيانات حسب "مطلوب بواسطة"، بينما يوجد مقسم طريقة العرض لتصفية البيانات حسب "المستفيد" في الخلية الموجودة على اليسار.</t>
  </si>
  <si>
    <t>الأعمال الخيرية والجهات الراعية</t>
  </si>
  <si>
    <t>تاريخ الفاتورة</t>
  </si>
  <si>
    <t>التاريخ</t>
  </si>
  <si>
    <t>رقم الفاتورة</t>
  </si>
  <si>
    <t>مطلوب بواسطة</t>
  </si>
  <si>
    <t>فاطمة علي</t>
  </si>
  <si>
    <t>سالم الحجار</t>
  </si>
  <si>
    <t>مبلغ الشيك</t>
  </si>
  <si>
    <t>مقسم طريقة العرض لتصفية البيانات حسب "المستفيد" في هذه الخلية.</t>
  </si>
  <si>
    <t>المستفيد</t>
  </si>
  <si>
    <t xml:space="preserve">Consolidated Messenger </t>
  </si>
  <si>
    <t xml:space="preserve">أ. Datum Corporation </t>
  </si>
  <si>
    <t>استخدام الشيك</t>
  </si>
  <si>
    <t>مرسل بريد</t>
  </si>
  <si>
    <t>جهازا كمبيوتر سطح المكتب</t>
  </si>
  <si>
    <t>أسلوب التوزيع</t>
  </si>
  <si>
    <t>البريد</t>
  </si>
  <si>
    <t>الائتمان</t>
  </si>
  <si>
    <t>تاريخ الملف</t>
  </si>
  <si>
    <t>تاريخ تقديم طلب الشيك</t>
  </si>
  <si>
    <t>Susan W. Eaton</t>
  </si>
  <si>
    <t>مساهمة السنة الماضية</t>
  </si>
  <si>
    <t xml:space="preserve">كلية الفنون الجميلة </t>
  </si>
  <si>
    <t xml:space="preserve">Wingtip Toys </t>
  </si>
  <si>
    <t>غرض الاستخدام</t>
  </si>
  <si>
    <t>المنح الدراسية</t>
  </si>
  <si>
    <t>المجتمع</t>
  </si>
  <si>
    <t>تم الاعتماد بواسطة</t>
  </si>
  <si>
    <t>فاضلة باز</t>
  </si>
  <si>
    <t>Kathie Flood</t>
  </si>
  <si>
    <t>الفئة</t>
  </si>
  <si>
    <t>الفنون</t>
  </si>
  <si>
    <t>شيك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</si>
</sst>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ر.س.‏&quot;\ #,##0.00_-;&quot;ر.س.‏&quot;\ #,##0.00\-"/>
    <numFmt numFmtId="44" formatCode="_-&quot;ر.س.‏&quot;\ * #,##0.00_-;_-&quot;ر.س.‏&quot;\ * #,##0.00\-;_-&quot;ر.س.‏&quot;\ * &quot;-&quot;??_-;_-@_-"/>
    <numFmt numFmtId="164" formatCode="_(* #,##0_);_(* \(#,##0\);_(* &quot;-&quot;_);_(@_)"/>
    <numFmt numFmtId="165" formatCode="0_ ;\-0\ "/>
  </numFmts>
  <fonts count="21" x14ac:knownFonts="1">
    <font>
      <sz val="11"/>
      <color theme="1" tint="-0.2499465926084170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1" tint="-0.24994659260841701"/>
      <name val="Tahoma"/>
      <family val="2"/>
    </font>
    <font>
      <i/>
      <sz val="11"/>
      <color rgb="FF7F7F7F"/>
      <name val="Tahoma"/>
      <family val="2"/>
    </font>
    <font>
      <u/>
      <sz val="11"/>
      <color theme="11"/>
      <name val="Tahoma"/>
      <family val="2"/>
    </font>
    <font>
      <sz val="11"/>
      <color rgb="FF006100"/>
      <name val="Tahoma"/>
      <family val="2"/>
    </font>
    <font>
      <sz val="18"/>
      <color theme="1" tint="-0.24994659260841701"/>
      <name val="Tahoma"/>
      <family val="2"/>
    </font>
    <font>
      <u/>
      <sz val="11"/>
      <color theme="10"/>
      <name val="Tahoma"/>
      <family val="2"/>
    </font>
    <font>
      <sz val="11"/>
      <color rgb="FF3F3F76"/>
      <name val="Tahoma"/>
      <family val="2"/>
    </font>
    <font>
      <sz val="11"/>
      <color rgb="FFFA7D00"/>
      <name val="Tahoma"/>
      <family val="2"/>
    </font>
    <font>
      <sz val="11"/>
      <color rgb="FF9C5700"/>
      <name val="Tahoma"/>
      <family val="2"/>
    </font>
    <font>
      <b/>
      <sz val="11"/>
      <color theme="1"/>
      <name val="Tahoma"/>
      <family val="2"/>
    </font>
    <font>
      <b/>
      <sz val="11"/>
      <color rgb="FF3F3F3F"/>
      <name val="Tahoma"/>
      <family val="2"/>
    </font>
    <font>
      <sz val="18"/>
      <color theme="3"/>
      <name val="Tahoma"/>
      <family val="2"/>
    </font>
    <font>
      <sz val="11"/>
      <color rgb="FFFF0000"/>
      <name val="Tahoma"/>
      <family val="2"/>
    </font>
    <font>
      <u/>
      <sz val="11"/>
      <color theme="0"/>
      <name val="Tahoma"/>
      <family val="2"/>
    </font>
    <font>
      <sz val="14"/>
      <color theme="1" tint="-0.2499465926084170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9"/>
      </bottom>
      <diagonal/>
    </border>
    <border>
      <left/>
      <right/>
      <top style="thick">
        <color theme="5" tint="-0.24994659260841701"/>
      </top>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theme="6" tint="-0.499984740745262"/>
      </top>
      <bottom/>
      <diagonal/>
    </border>
    <border>
      <left/>
      <right/>
      <top style="thick">
        <color theme="4" tint="-0.499984740745262"/>
      </top>
      <bottom/>
      <diagonal/>
    </border>
  </borders>
  <cellStyleXfs count="50">
    <xf numFmtId="0" fontId="0" fillId="0" borderId="0">
      <alignment vertical="center" wrapText="1" readingOrder="2"/>
    </xf>
    <xf numFmtId="0" fontId="10" fillId="0" borderId="1" applyNumberFormat="0" applyFill="0" applyAlignment="0" applyProtection="0">
      <alignment readingOrder="2"/>
    </xf>
    <xf numFmtId="0" fontId="10" fillId="0" borderId="5" applyNumberFormat="0" applyFill="0" applyAlignment="0" applyProtection="0">
      <alignment readingOrder="2"/>
    </xf>
    <xf numFmtId="0" fontId="10" fillId="0" borderId="3" applyNumberFormat="0" applyFill="0" applyAlignment="0" applyProtection="0">
      <alignment readingOrder="2"/>
    </xf>
    <xf numFmtId="0" fontId="10" fillId="0" borderId="4" applyNumberFormat="0" applyFill="0" applyAlignment="0" applyProtection="0">
      <alignment readingOrder="2"/>
    </xf>
    <xf numFmtId="0" fontId="11" fillId="0" borderId="0" applyNumberFormat="0" applyFill="0" applyBorder="0" applyAlignment="0" applyProtection="0">
      <alignment vertical="center" wrapText="1"/>
    </xf>
    <xf numFmtId="165" fontId="6" fillId="0" borderId="0" applyFont="0" applyFill="0" applyBorder="0" applyAlignment="0" applyProtection="0"/>
    <xf numFmtId="7"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0" fontId="8" fillId="0" borderId="0" applyNumberFormat="0" applyFill="0" applyBorder="0" applyAlignment="0" applyProtection="0">
      <alignment vertical="center" wrapText="1" readingOrder="2"/>
    </xf>
    <xf numFmtId="164" fontId="6" fillId="0" borderId="0" applyFont="0" applyFill="0" applyBorder="0" applyAlignment="0" applyProtection="0"/>
    <xf numFmtId="44" fontId="6" fillId="0" borderId="0" applyFont="0" applyFill="0" applyBorder="0" applyAlignment="0" applyProtection="0"/>
    <xf numFmtId="0" fontId="17" fillId="0" borderId="0" applyNumberFormat="0" applyFill="0" applyBorder="0" applyAlignment="0" applyProtection="0"/>
    <xf numFmtId="0" fontId="9" fillId="2"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2" fillId="5" borderId="6" applyNumberFormat="0" applyAlignment="0" applyProtection="0"/>
    <xf numFmtId="0" fontId="16" fillId="6" borderId="7" applyNumberFormat="0" applyAlignment="0" applyProtection="0"/>
    <xf numFmtId="0" fontId="4" fillId="6" borderId="6" applyNumberFormat="0" applyAlignment="0" applyProtection="0"/>
    <xf numFmtId="0" fontId="13" fillId="0" borderId="8" applyNumberFormat="0" applyFill="0" applyAlignment="0" applyProtection="0"/>
    <xf numFmtId="0" fontId="5" fillId="7" borderId="9" applyNumberFormat="0" applyAlignment="0" applyProtection="0"/>
    <xf numFmtId="0" fontId="18" fillId="0" borderId="0" applyNumberFormat="0" applyFill="0" applyBorder="0" applyAlignment="0" applyProtection="0"/>
    <xf numFmtId="0" fontId="6" fillId="8" borderId="10" applyNumberFormat="0" applyFont="0" applyAlignment="0" applyProtection="0"/>
    <xf numFmtId="0" fontId="7" fillId="0" borderId="0" applyNumberFormat="0" applyFill="0" applyBorder="0" applyAlignment="0" applyProtection="0"/>
    <xf numFmtId="0" fontId="15" fillId="0" borderId="11"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1">
    <xf numFmtId="0" fontId="0" fillId="0" borderId="0" xfId="0">
      <alignment vertical="center" wrapText="1" readingOrder="2"/>
    </xf>
    <xf numFmtId="0" fontId="0" fillId="0" borderId="0" xfId="0" applyAlignment="1">
      <alignment horizontal="right" vertical="center" wrapText="1" readingOrder="2"/>
    </xf>
    <xf numFmtId="0" fontId="0" fillId="0" borderId="0" xfId="0" applyFont="1" applyFill="1" applyBorder="1" applyAlignment="1">
      <alignment horizontal="right" vertical="center" wrapText="1" readingOrder="2"/>
    </xf>
    <xf numFmtId="7" fontId="0" fillId="0" borderId="0" xfId="7" applyFont="1" applyFill="1" applyBorder="1" applyAlignment="1">
      <alignment horizontal="right" vertical="center" wrapText="1" readingOrder="2"/>
    </xf>
    <xf numFmtId="10" fontId="0" fillId="0" borderId="0" xfId="8" applyFont="1" applyFill="1" applyBorder="1" applyAlignment="1">
      <alignment horizontal="right" vertical="center" wrapText="1" readingOrder="2"/>
    </xf>
    <xf numFmtId="10" fontId="0" fillId="0" borderId="0" xfId="0" applyNumberFormat="1" applyFont="1" applyFill="1" applyBorder="1" applyAlignment="1">
      <alignment horizontal="right" vertical="center" wrapText="1" readingOrder="2"/>
    </xf>
    <xf numFmtId="0" fontId="0" fillId="0" borderId="0" xfId="0" applyFont="1" applyFill="1" applyBorder="1" applyAlignment="1">
      <alignment horizontal="right" vertical="center" readingOrder="2"/>
    </xf>
    <xf numFmtId="165" fontId="0" fillId="0" borderId="0" xfId="6" applyFont="1" applyFill="1" applyBorder="1" applyAlignment="1">
      <alignment horizontal="right" vertical="center" wrapText="1" readingOrder="2"/>
    </xf>
    <xf numFmtId="7" fontId="0" fillId="0" borderId="0" xfId="7" applyFont="1" applyAlignment="1">
      <alignment horizontal="right" vertical="center" wrapText="1" readingOrder="2"/>
    </xf>
    <xf numFmtId="0" fontId="19" fillId="0" borderId="0" xfId="5" applyFont="1" applyAlignment="1">
      <alignment horizontal="right" vertical="center" wrapText="1" readingOrder="2"/>
    </xf>
    <xf numFmtId="0" fontId="20" fillId="0" borderId="1" xfId="1" applyFont="1" applyAlignment="1">
      <alignment horizontal="left" vertical="center" readingOrder="2"/>
    </xf>
    <xf numFmtId="0" fontId="2" fillId="0" borderId="2" xfId="0" applyFont="1" applyBorder="1" applyAlignment="1">
      <alignment horizontal="center" vertical="center" wrapText="1" readingOrder="2"/>
    </xf>
    <xf numFmtId="14" fontId="2" fillId="0" borderId="0" xfId="0" applyNumberFormat="1" applyFont="1" applyAlignment="1">
      <alignment horizontal="right" vertical="center" wrapText="1" readingOrder="2"/>
    </xf>
    <xf numFmtId="0" fontId="2" fillId="0" borderId="0" xfId="0" applyFont="1" applyBorder="1" applyAlignment="1">
      <alignment horizontal="center" vertical="center" wrapText="1" readingOrder="2"/>
    </xf>
    <xf numFmtId="0" fontId="2" fillId="0" borderId="0" xfId="0" applyFont="1" applyAlignment="1">
      <alignment horizontal="right" vertical="center" wrapText="1" readingOrder="2"/>
    </xf>
    <xf numFmtId="0" fontId="0" fillId="0" borderId="0" xfId="0" applyFont="1" applyAlignment="1">
      <alignment horizontal="right" vertical="center" wrapText="1" readingOrder="2"/>
    </xf>
    <xf numFmtId="0" fontId="0" fillId="0" borderId="0" xfId="0" applyFont="1">
      <alignment vertical="center" wrapText="1" readingOrder="2"/>
    </xf>
    <xf numFmtId="0" fontId="10" fillId="0" borderId="1" xfId="1" applyFont="1" applyAlignment="1">
      <alignment horizontal="left" vertical="center" readingOrder="2"/>
    </xf>
    <xf numFmtId="7" fontId="0" fillId="0" borderId="0" xfId="0" applyNumberFormat="1" applyFont="1" applyFill="1" applyBorder="1" applyAlignment="1">
      <alignment horizontal="right" vertical="center" wrapText="1" readingOrder="2"/>
    </xf>
    <xf numFmtId="165" fontId="0" fillId="0" borderId="0" xfId="6" applyFont="1" applyFill="1" applyBorder="1" applyAlignment="1">
      <alignment horizontal="left" vertical="center" wrapText="1" readingOrder="2"/>
    </xf>
    <xf numFmtId="14" fontId="0" fillId="0" borderId="0" xfId="9" applyNumberFormat="1" applyFont="1" applyAlignment="1">
      <alignment horizontal="left" vertical="center" readingOrder="2"/>
    </xf>
    <xf numFmtId="14" fontId="6" fillId="0" borderId="0" xfId="9" applyNumberFormat="1" applyAlignment="1">
      <alignment horizontal="left" vertical="center" readingOrder="2"/>
    </xf>
    <xf numFmtId="14" fontId="6" fillId="0" borderId="0" xfId="9" applyAlignment="1">
      <alignment horizontal="left" vertical="center" readingOrder="2"/>
    </xf>
    <xf numFmtId="0" fontId="0" fillId="0" borderId="0" xfId="0" applyNumberFormat="1" applyFont="1" applyFill="1" applyBorder="1" applyAlignment="1">
      <alignment horizontal="right" vertical="center" wrapText="1" readingOrder="2"/>
    </xf>
    <xf numFmtId="7" fontId="0" fillId="0" borderId="0" xfId="7" applyFont="1" applyBorder="1" applyAlignment="1">
      <alignment horizontal="right" vertical="center" wrapText="1" readingOrder="2"/>
    </xf>
    <xf numFmtId="0" fontId="10" fillId="0" borderId="1" xfId="1" applyFont="1" applyAlignment="1">
      <alignment horizontal="right" readingOrder="2"/>
    </xf>
    <xf numFmtId="0" fontId="10" fillId="0" borderId="5" xfId="2" applyFont="1" applyAlignment="1">
      <alignment horizontal="right" readingOrder="2"/>
    </xf>
    <xf numFmtId="0" fontId="0" fillId="0" borderId="12" xfId="0" applyBorder="1" applyAlignment="1">
      <alignment horizontal="center" vertical="center" wrapText="1" readingOrder="2"/>
    </xf>
    <xf numFmtId="0" fontId="10" fillId="0" borderId="3" xfId="3" applyAlignment="1">
      <alignment horizontal="right" vertical="top" readingOrder="2"/>
    </xf>
    <xf numFmtId="0" fontId="0" fillId="0" borderId="13" xfId="0" applyBorder="1" applyAlignment="1">
      <alignment horizontal="center" vertical="center" wrapText="1" readingOrder="2"/>
    </xf>
    <xf numFmtId="0" fontId="10" fillId="0" borderId="4" xfId="4" applyAlignment="1">
      <alignment horizontal="right" readingOrder="2"/>
    </xf>
  </cellXfs>
  <cellStyles count="50">
    <cellStyle name="20% - تمييز1" xfId="27" builtinId="30" customBuiltin="1"/>
    <cellStyle name="20% - تمييز2" xfId="31" builtinId="34" customBuiltin="1"/>
    <cellStyle name="20% - تمييز3" xfId="35" builtinId="38" customBuiltin="1"/>
    <cellStyle name="20% - تمييز4" xfId="39" builtinId="42" customBuiltin="1"/>
    <cellStyle name="20% - تمييز5" xfId="43" builtinId="46" customBuiltin="1"/>
    <cellStyle name="20% - تمييز6" xfId="47" builtinId="50" customBuiltin="1"/>
    <cellStyle name="40% - تمييز1" xfId="28" builtinId="31" customBuiltin="1"/>
    <cellStyle name="40% - تمييز2" xfId="32" builtinId="35" customBuiltin="1"/>
    <cellStyle name="40% - تمييز3" xfId="36" builtinId="39" customBuiltin="1"/>
    <cellStyle name="40% - تمييز4" xfId="40" builtinId="43" customBuiltin="1"/>
    <cellStyle name="40% - تمييز5" xfId="44" builtinId="47" customBuiltin="1"/>
    <cellStyle name="40% - تمييز6" xfId="48" builtinId="51" customBuiltin="1"/>
    <cellStyle name="60% - تمييز1" xfId="29" builtinId="32" customBuiltin="1"/>
    <cellStyle name="60% - تمييز2" xfId="33" builtinId="36" customBuiltin="1"/>
    <cellStyle name="60% - تمييز3" xfId="37" builtinId="40" customBuiltin="1"/>
    <cellStyle name="60% - تمييز4" xfId="41" builtinId="44" customBuiltin="1"/>
    <cellStyle name="60% - تمييز5" xfId="45" builtinId="48" customBuiltin="1"/>
    <cellStyle name="60% - تمييز6" xfId="49" builtinId="52" customBuiltin="1"/>
    <cellStyle name="Comma" xfId="6" builtinId="3" customBuiltin="1"/>
    <cellStyle name="Comma [0]" xfId="11" builtinId="6" customBuiltin="1"/>
    <cellStyle name="Currency" xfId="12" builtinId="4" customBuiltin="1"/>
    <cellStyle name="Currency [0]" xfId="7" builtinId="7" customBuiltin="1"/>
    <cellStyle name="Followed Hyperlink" xfId="10" builtinId="9" customBuiltin="1"/>
    <cellStyle name="Percent" xfId="8" builtinId="5" customBuiltin="1"/>
    <cellStyle name="إخراج" xfId="18" builtinId="21" customBuiltin="1"/>
    <cellStyle name="إدخال" xfId="17" builtinId="20" customBuiltin="1"/>
    <cellStyle name="ارتباط تشعبي" xfId="5" builtinId="8" customBuiltin="1"/>
    <cellStyle name="الإجمالي" xfId="25" builtinId="25" customBuiltin="1"/>
    <cellStyle name="التاريخ" xfId="9" xr:uid="{00000000-0005-0000-0000-000002000000}"/>
    <cellStyle name="تمييز1" xfId="26" builtinId="29" customBuiltin="1"/>
    <cellStyle name="تمييز2" xfId="30" builtinId="33" customBuiltin="1"/>
    <cellStyle name="تمييز3" xfId="34" builtinId="37" customBuiltin="1"/>
    <cellStyle name="تمييز4" xfId="38" builtinId="41" customBuiltin="1"/>
    <cellStyle name="تمييز5" xfId="42" builtinId="45" customBuiltin="1"/>
    <cellStyle name="تمييز6" xfId="46" builtinId="49" customBuiltin="1"/>
    <cellStyle name="جيد" xfId="14" builtinId="26" customBuiltin="1"/>
    <cellStyle name="حساب" xfId="19" builtinId="22" customBuiltin="1"/>
    <cellStyle name="خلية تدقيق" xfId="21" builtinId="23" customBuiltin="1"/>
    <cellStyle name="خلية مرتبطة" xfId="20" builtinId="24" customBuiltin="1"/>
    <cellStyle name="سيئ" xfId="15" builtinId="27" customBuiltin="1"/>
    <cellStyle name="عادي" xfId="0" builtinId="0" customBuiltin="1"/>
    <cellStyle name="عنوان" xfId="13" builtinId="15" customBuiltin="1"/>
    <cellStyle name="عنوان 1" xfId="1" builtinId="16" customBuiltin="1"/>
    <cellStyle name="عنوان 2" xfId="2" builtinId="17" customBuiltin="1"/>
    <cellStyle name="عنوان 3" xfId="3" builtinId="18" customBuiltin="1"/>
    <cellStyle name="عنوان 4" xfId="4" builtinId="19" customBuiltin="1"/>
    <cellStyle name="محايد" xfId="16" builtinId="28" customBuiltin="1"/>
    <cellStyle name="ملاحظة" xfId="23" builtinId="10" customBuiltin="1"/>
    <cellStyle name="نص تحذير" xfId="22" builtinId="11" customBuiltin="1"/>
    <cellStyle name="نص توضيحي" xfId="24" builtinId="53" customBuiltin="1"/>
  </cellStyles>
  <dxfs count="130">
    <dxf>
      <font>
        <b/>
        <i val="0"/>
        <color theme="1"/>
        <name val="Tahoma"/>
        <family val="2"/>
      </font>
      <border>
        <bottom style="thin">
          <color theme="6" tint="-0.499984740745262"/>
        </bottom>
        <vertical/>
        <horizontal/>
      </border>
    </dxf>
    <dxf>
      <font>
        <color theme="1"/>
        <name val="Tahoma"/>
        <family val="2"/>
      </font>
      <border>
        <left style="thin">
          <color theme="6" tint="-0.499984740745262"/>
        </left>
        <right style="thin">
          <color theme="6" tint="-0.499984740745262"/>
        </right>
        <top style="thin">
          <color theme="6" tint="-0.499984740745262"/>
        </top>
        <bottom style="thin">
          <color theme="6" tint="-0.499984740745262"/>
        </bottom>
        <vertical/>
        <horizontal/>
      </border>
    </dxf>
    <dxf>
      <font>
        <b/>
        <i val="0"/>
        <color theme="1"/>
        <name val="Tahoma"/>
        <family val="2"/>
      </font>
      <border>
        <bottom style="thin">
          <color theme="4"/>
        </bottom>
        <vertical/>
        <horizontal/>
      </border>
    </dxf>
    <dxf>
      <font>
        <color theme="1"/>
        <name val="Tahoma"/>
        <family val="2"/>
        <scheme val="none"/>
      </font>
      <border>
        <left style="thin">
          <color theme="4"/>
        </left>
        <right style="thin">
          <color theme="4"/>
        </right>
        <top style="thin">
          <color theme="4"/>
        </top>
        <bottom style="thin">
          <color theme="4"/>
        </bottom>
        <vertical/>
        <horizontal/>
      </border>
    </dxf>
    <dxf>
      <font>
        <b/>
        <i val="0"/>
        <color theme="1"/>
        <name val="Tahoma"/>
        <family val="2"/>
      </font>
      <border>
        <bottom style="thin">
          <color theme="7" tint="-0.499984740745262"/>
        </bottom>
        <vertical/>
        <horizontal/>
      </border>
    </dxf>
    <dxf>
      <font>
        <color theme="1"/>
        <name val="Tahoma"/>
        <family val="2"/>
      </font>
      <border>
        <left style="thin">
          <color theme="7" tint="-0.499984740745262"/>
        </left>
        <right style="thin">
          <color theme="7" tint="-0.499984740745262"/>
        </right>
        <top style="thin">
          <color theme="7" tint="-0.499984740745262"/>
        </top>
        <bottom style="thin">
          <color theme="7" tint="-0.499984740745262"/>
        </bottom>
        <vertical/>
        <horizontal/>
      </border>
    </dxf>
    <dxf>
      <font>
        <b/>
        <i val="0"/>
        <color theme="1"/>
        <name val="Tahoma"/>
        <family val="2"/>
      </font>
      <border>
        <bottom style="thin">
          <color theme="5" tint="-0.499984740745262"/>
        </bottom>
        <vertical/>
        <horizontal/>
      </border>
    </dxf>
    <dxf>
      <font>
        <sz val="11"/>
        <color theme="1"/>
        <name val="Tahoma"/>
        <family val="2"/>
      </font>
      <border>
        <left style="thin">
          <color theme="5" tint="-0.499984740745262"/>
        </left>
        <right style="thin">
          <color theme="5" tint="-0.499984740745262"/>
        </right>
        <top style="thin">
          <color theme="5" tint="-0.499984740745262"/>
        </top>
        <bottom style="thin">
          <color theme="5" tint="-0.499984740745262"/>
        </bottom>
        <vertical/>
        <horizontal/>
      </border>
    </dxf>
    <dxf>
      <numFmt numFmtId="0" formatCode="General"/>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fill>
        <patternFill patternType="none">
          <fgColor indexed="64"/>
          <bgColor indexed="65"/>
        </patternFill>
      </fill>
      <alignment horizontal="left" vertical="center" textRotation="0" wrapText="0" indent="0" justifyLastLine="0" shrinkToFit="0" readingOrder="2"/>
      <border diagonalUp="0" diagonalDown="0" outline="0">
        <left/>
        <right/>
        <top/>
        <bottom/>
      </border>
      <protection locked="1" hidden="0"/>
    </dxf>
    <dxf>
      <numFmt numFmtId="0" formatCode="General"/>
      <alignment horizontal="right" vertical="center" textRotation="0" wrapText="1" indent="0" justifyLastLine="0" shrinkToFit="0" readingOrder="2"/>
    </dxf>
    <dxf>
      <alignment horizontal="right" vertical="center" textRotation="0" wrapText="1" indent="0" justifyLastLine="0" shrinkToFit="0" readingOrder="2"/>
    </dxf>
    <dxf>
      <numFmt numFmtId="0" formatCode="General"/>
      <alignment horizontal="right" vertical="center" textRotation="0" wrapText="1" indent="1" justifyLastLine="0" shrinkToFit="0" readingOrder="2"/>
    </dxf>
    <dxf>
      <alignment horizontal="right" vertical="center" textRotation="0" wrapText="0"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fill>
        <patternFill patternType="none">
          <fgColor indexed="64"/>
          <bgColor indexed="65"/>
        </patternFill>
      </fill>
      <alignment horizontal="lef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tint="-0.24994659260841701"/>
        <name val="Tahoma"/>
        <family val="2"/>
        <scheme val="none"/>
      </font>
      <numFmt numFmtId="0" formatCode="General"/>
      <fill>
        <patternFill patternType="none">
          <fgColor indexed="64"/>
          <bgColor indexed="65"/>
        </patternFill>
      </fill>
      <alignment horizontal="left" vertical="center" textRotation="0" wrapText="0" indent="0" justifyLastLine="0" shrinkToFit="0" readingOrder="2"/>
      <border diagonalUp="0" diagonalDown="0" outline="0">
        <left/>
        <right/>
        <top/>
        <bottom/>
      </border>
      <protection locked="1" hidden="0"/>
    </dxf>
    <dxf>
      <alignment horizontal="left" vertical="center" textRotation="0" wrapText="0"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0" indent="0" justifyLastLine="0" shrinkToFit="0" readingOrder="2"/>
    </dxf>
    <dxf>
      <numFmt numFmtId="0" formatCode="General"/>
      <alignment horizontal="right" vertical="center" textRotation="0" wrapText="1" indent="1" justifyLastLine="0" shrinkToFit="0" readingOrder="2"/>
    </dxf>
    <dxf>
      <alignment horizontal="right" vertical="center" textRotation="0" wrapText="1" indent="0" justifyLastLine="0" shrinkToFit="0" readingOrder="2"/>
    </dxf>
    <dxf>
      <numFmt numFmtId="0" formatCode="General"/>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0" formatCode="General"/>
      <fill>
        <patternFill patternType="none">
          <fgColor indexed="64"/>
          <bgColor indexed="65"/>
        </patternFill>
      </fill>
      <alignment horizontal="left" vertical="center" textRotation="0" wrapText="0" indent="0" justifyLastLine="0" shrinkToFit="0" readingOrder="2"/>
      <border diagonalUp="0" diagonalDown="0" outline="0">
        <left/>
        <right/>
        <top/>
        <bottom/>
      </border>
      <protection locked="1" hidden="0"/>
    </dxf>
    <dxf>
      <alignment horizontal="left" vertical="center" textRotation="0" wrapText="0" indent="0" justifyLastLine="0" shrinkToFit="0" readingOrder="2"/>
    </dxf>
    <dxf>
      <numFmt numFmtId="0" formatCode="General"/>
      <alignment horizontal="right" vertical="center" textRotation="0" wrapText="1" indent="0" justifyLastLine="0" shrinkToFit="0" readingOrder="2"/>
    </dxf>
    <dxf>
      <alignment horizontal="left" vertical="center" textRotation="0" wrapText="1" indent="0" justifyLastLine="0" shrinkToFit="0" readingOrder="2"/>
    </dxf>
    <dxf>
      <alignment horizontal="left" vertical="center" textRotation="0" wrapText="0"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0"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left" vertical="center" textRotation="0" wrapText="0" indent="0" justifyLastLine="0" shrinkToFit="0" readingOrder="2"/>
    </dxf>
    <dxf>
      <alignment horizontal="lef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numFmt numFmtId="11" formatCode="&quot;ر.س.‏&quot;\ #,##0.00_-;&quot;ر.س.‏&quot;\ #,##0.0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dxf>
    <dxf>
      <font>
        <b val="0"/>
        <i val="0"/>
        <strike val="0"/>
        <condense val="0"/>
        <extend val="0"/>
        <outline val="0"/>
        <shadow val="0"/>
        <u val="none"/>
        <vertAlign val="baseline"/>
        <sz val="11"/>
        <color theme="1" tint="-0.24994659260841701"/>
        <name val="Tahoma"/>
        <family val="2"/>
        <scheme val="none"/>
      </font>
      <fill>
        <patternFill patternType="none">
          <fgColor indexed="64"/>
          <bgColor indexed="65"/>
        </patternFill>
      </fill>
      <alignment horizontal="right" vertical="center" textRotation="0" wrapText="0" indent="0" justifyLastLine="0" shrinkToFit="0" readingOrder="2"/>
      <border diagonalUp="0" diagonalDown="0" outline="0">
        <left/>
        <right/>
        <top/>
        <bottom/>
      </border>
    </dxf>
    <dxf>
      <font>
        <strike val="0"/>
        <outline val="0"/>
        <shadow val="0"/>
        <vertAlign val="baseline"/>
        <name val="Tahoma"/>
        <family val="2"/>
        <scheme val="none"/>
      </font>
      <alignment horizontal="left" vertical="center" textRotation="0" wrapText="1" indent="0" justifyLastLine="0" shrinkToFit="0" readingOrder="2"/>
    </dxf>
    <dxf>
      <font>
        <strike val="0"/>
        <outline val="0"/>
        <shadow val="0"/>
        <vertAlign val="baseline"/>
        <name val="Tahoma"/>
        <family val="2"/>
        <scheme val="none"/>
      </font>
    </dxf>
    <dxf>
      <font>
        <strike val="0"/>
        <outline val="0"/>
        <shadow val="0"/>
        <vertAlign val="baseline"/>
        <name val="Tahoma"/>
        <family val="2"/>
        <scheme val="none"/>
      </font>
    </dxf>
    <dxf>
      <font>
        <strike val="0"/>
        <outline val="0"/>
        <shadow val="0"/>
        <vertAlign val="baseline"/>
        <name val="Tahoma"/>
        <family val="2"/>
        <scheme val="none"/>
      </font>
    </dxf>
    <dxf>
      <font>
        <b val="0"/>
        <i val="0"/>
        <strike val="0"/>
        <condense val="0"/>
        <extend val="0"/>
        <outline val="0"/>
        <shadow val="0"/>
        <u val="none"/>
        <vertAlign val="baseline"/>
        <sz val="11"/>
        <color theme="1" tint="-0.24994659260841701"/>
        <name val="Tahoma"/>
        <family val="2"/>
        <scheme val="none"/>
      </font>
      <numFmt numFmtId="14" formatCode="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numFmt numFmtId="11" formatCode="&quot;ر.س.‏&quot;\ #,##0.00_-;&quot;ر.س.‏&quot;\ #,##0.00\-"/>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Tahoma"/>
        <family val="2"/>
        <scheme val="none"/>
      </font>
      <fill>
        <patternFill patternType="none">
          <fgColor indexed="64"/>
          <bgColor indexed="65"/>
        </patternFill>
      </fill>
      <alignment horizontal="right" vertical="center" textRotation="0" wrapText="1" indent="0" justifyLastLine="0" shrinkToFit="0" readingOrder="2"/>
      <border diagonalUp="0" diagonalDown="0" outline="0">
        <left/>
        <right/>
        <top/>
        <bottom/>
      </border>
    </dxf>
    <dxf>
      <font>
        <strike val="0"/>
        <outline val="0"/>
        <shadow val="0"/>
        <vertAlign val="baseline"/>
        <name val="Tahoma"/>
        <family val="2"/>
        <scheme val="none"/>
      </font>
      <alignment horizontal="left" vertical="center" textRotation="0" wrapText="1" indent="0" justifyLastLine="0" shrinkToFit="0" readingOrder="2"/>
    </dxf>
    <dxf>
      <font>
        <strike val="0"/>
        <outline val="0"/>
        <shadow val="0"/>
        <vertAlign val="baseline"/>
        <name val="Tahoma"/>
        <family val="2"/>
        <scheme val="none"/>
      </font>
    </dxf>
    <dxf>
      <font>
        <strike val="0"/>
        <outline val="0"/>
        <shadow val="0"/>
        <vertAlign val="baseline"/>
        <name val="Tahoma"/>
        <family val="2"/>
        <scheme val="none"/>
      </font>
    </dxf>
    <dxf>
      <font>
        <strike val="0"/>
        <outline val="0"/>
        <shadow val="0"/>
        <vertAlign val="baseline"/>
        <name val="Tahoma"/>
        <family val="2"/>
        <scheme val="none"/>
      </font>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SlicerStyleDark4 2" pivot="0" table="0" count="10" xr9:uid="{00000000-0011-0000-FFFF-FFFF06000000}">
      <tableStyleElement type="wholeTable" dxfId="5"/>
      <tableStyleElement type="headerRow" dxfId="4"/>
    </tableStyle>
    <tableStyle name="الأعمال الخيرية والجهات الراعية" pivot="0" count="7" xr9:uid="{00000000-0011-0000-FFFF-FFFF00000000}">
      <tableStyleElement type="wholeTable" dxfId="129"/>
      <tableStyleElement type="headerRow" dxfId="128"/>
      <tableStyleElement type="totalRow" dxfId="127"/>
      <tableStyleElement type="firstColumn" dxfId="126"/>
      <tableStyleElement type="lastColumn" dxfId="125"/>
      <tableStyleElement type="firstRowStripe" dxfId="124"/>
      <tableStyleElement type="firstColumnStripe" dxfId="123"/>
    </tableStyle>
    <tableStyle name="المصاريف المفصلة" pivot="0" count="7" xr9:uid="{00000000-0011-0000-FFFF-FFFF01000000}">
      <tableStyleElement type="wholeTable" dxfId="122"/>
      <tableStyleElement type="headerRow" dxfId="121"/>
      <tableStyleElement type="totalRow" dxfId="120"/>
      <tableStyleElement type="firstColumn" dxfId="119"/>
      <tableStyleElement type="lastColumn" dxfId="118"/>
      <tableStyleElement type="firstRowStripe" dxfId="117"/>
      <tableStyleElement type="firstColumnStripe" dxfId="116"/>
    </tableStyle>
    <tableStyle name="مقسم طريقة عرض الأعمال الخيرية والجهات الراعية" pivot="0" table="0" count="10" xr9:uid="{00000000-0011-0000-FFFF-FFFF03000000}">
      <tableStyleElement type="wholeTable" dxfId="3"/>
      <tableStyleElement type="headerRow" dxfId="2"/>
    </tableStyle>
    <tableStyle name="مقسم طريقة عرض المصاريف المفصلة" pivot="0" table="0" count="10" xr9:uid="{00000000-0011-0000-FFFF-FFFF04000000}">
      <tableStyleElement type="wholeTable" dxfId="1"/>
      <tableStyleElement type="headerRow" dxfId="0"/>
    </tableStyle>
    <tableStyle name="مقسم طريقة عرض ملخص المصاريف الشهرية" pivot="0" table="0" count="10" xr9:uid="{00000000-0011-0000-FFFF-FFFF05000000}">
      <tableStyleElement type="wholeTable" dxfId="7"/>
      <tableStyleElement type="headerRow" dxfId="6"/>
    </tableStyle>
    <tableStyle name="ملخص المصاريف الشهرية" pivot="0" count="9" xr9:uid="{00000000-0011-0000-FFFF-FFFF02000000}">
      <tableStyleElement type="wholeTable" dxfId="115"/>
      <tableStyleElement type="headerRow" dxfId="114"/>
      <tableStyleElement type="totalRow" dxfId="113"/>
      <tableStyleElement type="firstColumn" dxfId="112"/>
      <tableStyleElement type="lastColumn" dxfId="111"/>
      <tableStyleElement type="firstRowStripe" dxfId="110"/>
      <tableStyleElement type="secondRowStripe" dxfId="109"/>
      <tableStyleElement type="firstColumnStripe" dxfId="108"/>
      <tableStyleElement type="secondColumnStripe" dxfId="107"/>
    </tableStyle>
    <tableStyle name="ملخص موازنة السنة حتى الآن" pivot="0" count="9" xr9:uid="{00000000-0011-0000-FFFF-FFFF07000000}">
      <tableStyleElement type="wholeTable" dxfId="106"/>
      <tableStyleElement type="headerRow" dxfId="105"/>
      <tableStyleElement type="totalRow" dxfId="104"/>
      <tableStyleElement type="firstColumn" dxfId="103"/>
      <tableStyleElement type="lastColumn" dxfId="102"/>
      <tableStyleElement type="firstRowStripe" dxfId="101"/>
      <tableStyleElement type="secondRowStripe" dxfId="100"/>
      <tableStyleElement type="firstColumnStripe" dxfId="99"/>
      <tableStyleElement type="secondColumnStripe" dxfId="98"/>
    </tableStyle>
  </tableStyles>
  <extLst>
    <ext xmlns:x14="http://schemas.microsoft.com/office/spreadsheetml/2009/9/main" uri="{46F421CA-312F-682f-3DD2-61675219B42D}">
      <x14:dxfs count="72">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name val="Tahoma"/>
            <family val="2"/>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name val="Tahoma"/>
            <family val="2"/>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name val="Tahoma"/>
            <family val="2"/>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name val="Tahoma"/>
            <family val="2"/>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name val="Tahoma"/>
            <family val="2"/>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name val="Tahoma"/>
            <family val="2"/>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name val="Tahoma"/>
            <family val="2"/>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name val="Tahoma"/>
            <family val="2"/>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name val="Tahoma"/>
            <family val="2"/>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name val="Tahoma"/>
            <family val="2"/>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name val="Tahoma"/>
            <family val="2"/>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name val="Tahoma"/>
            <family val="2"/>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name val="Tahoma"/>
            <family val="2"/>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name val="Tahoma"/>
            <family val="2"/>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name val="Tahoma"/>
            <family val="2"/>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name val="Tahoma"/>
            <family val="2"/>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name val="Tahoma"/>
            <family val="2"/>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name val="Tahoma"/>
            <family val="2"/>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name val="Tahoma"/>
            <family val="2"/>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name val="Tahoma"/>
            <family val="2"/>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name val="Tahoma"/>
            <family val="2"/>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4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مقسم طريقة عرض الأعمال الخيرية والجهات الراعية">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مقسم طريقة عرض المصاريف المفصلة">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مقسم طريقة عرض ملخص المصاريف الشهرية">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hyperlink" Target="#'&#1605;&#1604;&#1582;&#1589; &#1575;&#1604;&#1605;&#1589;&#1575;&#1585;&#1610;&#1601; &#1575;&#1604;&#1588;&#1607;&#1585;&#1610;&#1577;'!A1"/></Relationships>
</file>

<file path=xl/drawings/_rels/drawing2.xml.rels><?xml version="1.0" encoding="UTF-8" standalone="yes"?>
<Relationships xmlns="http://schemas.openxmlformats.org/package/2006/relationships"><Relationship Id="rId2" Type="http://schemas.openxmlformats.org/officeDocument/2006/relationships/hyperlink" Target="#'&#1605;&#1604;&#1582;&#1589; &#1605;&#1608;&#1575;&#1586;&#1606;&#1577; &#1575;&#1604;&#1587;&#1606;&#1577; &#1581;&#1578;&#1609; &#1575;&#1604;&#1570;&#1606;'!A1"/><Relationship Id="rId1" Type="http://schemas.openxmlformats.org/officeDocument/2006/relationships/hyperlink" Target="#'&#1575;&#1604;&#1605;&#1589;&#1575;&#1585;&#1610;&#1601; &#1575;&#1604;&#1605;&#1601;&#1589;&#1604;&#1577;'!A1"/></Relationships>
</file>

<file path=xl/drawings/_rels/drawing3.xml.rels><?xml version="1.0" encoding="UTF-8" standalone="yes"?>
<Relationships xmlns="http://schemas.openxmlformats.org/package/2006/relationships"><Relationship Id="rId2" Type="http://schemas.openxmlformats.org/officeDocument/2006/relationships/hyperlink" Target="#'&#1605;&#1604;&#1582;&#1589; &#1575;&#1604;&#1605;&#1589;&#1575;&#1585;&#1610;&#1601; &#1575;&#1604;&#1588;&#1607;&#1585;&#1610;&#1577;'!A1"/><Relationship Id="rId1" Type="http://schemas.openxmlformats.org/officeDocument/2006/relationships/hyperlink" Target="#'&#1575;&#1604;&#1571;&#1593;&#1605;&#1575;&#1604; &#1575;&#1604;&#1582;&#1610;&#1585;&#1610;&#1577; &#1608;&#1575;&#1604;&#1580;&#1607;&#1575;&#1578; &#1575;&#1604;&#1585;&#1575;&#1593;&#1610;&#1577;'!A1"/></Relationships>
</file>

<file path=xl/drawings/_rels/drawing4.xml.rels><?xml version="1.0" encoding="UTF-8" standalone="yes"?>
<Relationships xmlns="http://schemas.openxmlformats.org/package/2006/relationships"><Relationship Id="rId1" Type="http://schemas.openxmlformats.org/officeDocument/2006/relationships/hyperlink" Target="#'&#1575;&#1604;&#1605;&#1589;&#1575;&#1585;&#1610;&#1601; &#1575;&#1604;&#1605;&#1601;&#1589;&#1604;&#1577;'!A1"/></Relationships>
</file>

<file path=xl/drawings/drawing1.xml><?xml version="1.0" encoding="utf-8"?>
<xdr:wsDr xmlns:xdr="http://schemas.openxmlformats.org/drawingml/2006/spreadsheetDrawing" xmlns:a="http://schemas.openxmlformats.org/drawingml/2006/main">
  <xdr:twoCellAnchor editAs="oneCell">
    <xdr:from>
      <xdr:col>0</xdr:col>
      <xdr:colOff>177450</xdr:colOff>
      <xdr:row>0</xdr:row>
      <xdr:rowOff>0</xdr:rowOff>
    </xdr:from>
    <xdr:to>
      <xdr:col>1</xdr:col>
      <xdr:colOff>733425</xdr:colOff>
      <xdr:row>1</xdr:row>
      <xdr:rowOff>19050</xdr:rowOff>
    </xdr:to>
    <xdr:sp macro="" textlink="">
      <xdr:nvSpPr>
        <xdr:cNvPr id="2" name="سهم لليسار 1" descr="زر التنقل الأيمن">
          <a:hlinkClick xmlns:r="http://schemas.openxmlformats.org/officeDocument/2006/relationships" r:id="rId1" tooltip="حدّد للانتقال إلى ورقة عمل ملخص المصاريف الشهرية"/>
          <a:extLst>
            <a:ext uri="{FF2B5EF4-FFF2-40B4-BE49-F238E27FC236}">
              <a16:creationId xmlns:a16="http://schemas.microsoft.com/office/drawing/2014/main" id="{00000000-0008-0000-0000-000002000000}"/>
            </a:ext>
          </a:extLst>
        </xdr:cNvPr>
        <xdr:cNvSpPr/>
      </xdr:nvSpPr>
      <xdr:spPr>
        <a:xfrm flipH="1">
          <a:off x="11238261750" y="0"/>
          <a:ext cx="756000" cy="209550"/>
        </a:xfrm>
        <a:prstGeom prst="rightArrow">
          <a:avLst>
            <a:gd name="adj1" fmla="val 100000"/>
            <a:gd name="adj2" fmla="val 5909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التالي</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xdr:row>
      <xdr:rowOff>19051</xdr:rowOff>
    </xdr:from>
    <xdr:to>
      <xdr:col>16</xdr:col>
      <xdr:colOff>666751</xdr:colOff>
      <xdr:row>3</xdr:row>
      <xdr:rowOff>441326</xdr:rowOff>
    </xdr:to>
    <mc:AlternateContent xmlns:mc="http://schemas.openxmlformats.org/markup-compatibility/2006" xmlns:sle15="http://schemas.microsoft.com/office/drawing/2012/slicer">
      <mc:Choice Requires="sle15">
        <xdr:graphicFrame macro="">
          <xdr:nvGraphicFramePr>
            <xdr:cNvPr id="3" name="عنوان الحساب" descr="تصفية ملخص المصاريف الشهرية حسب حقل &quot;عنوان الحساب&quo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عنوان الحساب"/>
            </a:graphicData>
          </a:graphic>
        </xdr:graphicFrame>
      </mc:Choice>
      <mc:Fallback xmlns="">
        <xdr:sp macro="" textlink="">
          <xdr:nvSpPr>
            <xdr:cNvPr id="0" name=""/>
            <xdr:cNvSpPr>
              <a:spLocks noTextEdit="1"/>
            </xdr:cNvSpPr>
          </xdr:nvSpPr>
          <xdr:spPr>
            <a:xfrm>
              <a:off x="11224507649" y="523876"/>
              <a:ext cx="15554325" cy="889000"/>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لا يتوفر الدعم لمقسم طريقة عرض الجداول في هذا الإصدار من Excel.
إذا تم تعديل الشكل في إصدار سابق من Excel أو إذا تم حفظ المصنف في Excel 2007 أو إصدار سابق، فسيتعذر استخدام مقسم طريقة عرض الجدول.</a:t>
              </a:r>
            </a:p>
          </xdr:txBody>
        </xdr:sp>
      </mc:Fallback>
    </mc:AlternateContent>
    <xdr:clientData/>
  </xdr:twoCellAnchor>
  <xdr:twoCellAnchor editAs="oneCell">
    <xdr:from>
      <xdr:col>1</xdr:col>
      <xdr:colOff>910875</xdr:colOff>
      <xdr:row>0</xdr:row>
      <xdr:rowOff>0</xdr:rowOff>
    </xdr:from>
    <xdr:to>
      <xdr:col>2</xdr:col>
      <xdr:colOff>733425</xdr:colOff>
      <xdr:row>1</xdr:row>
      <xdr:rowOff>19050</xdr:rowOff>
    </xdr:to>
    <xdr:sp macro="" textlink="">
      <xdr:nvSpPr>
        <xdr:cNvPr id="4" name="سهم إلى اليمين 3" descr="زر التنقل الأيمن">
          <a:hlinkClick xmlns:r="http://schemas.openxmlformats.org/officeDocument/2006/relationships" r:id="rId1" tooltip="حدّد للانتقال إلى ورقة العمل &quot;المصاريف المفصلة&quot;"/>
          <a:extLst>
            <a:ext uri="{FF2B5EF4-FFF2-40B4-BE49-F238E27FC236}">
              <a16:creationId xmlns:a16="http://schemas.microsoft.com/office/drawing/2014/main" id="{00000000-0008-0000-0100-000004000000}"/>
            </a:ext>
          </a:extLst>
        </xdr:cNvPr>
        <xdr:cNvSpPr/>
      </xdr:nvSpPr>
      <xdr:spPr>
        <a:xfrm flipH="1">
          <a:off x="11238395100" y="0"/>
          <a:ext cx="756000" cy="209550"/>
        </a:xfrm>
        <a:prstGeom prst="rightArrow">
          <a:avLst>
            <a:gd name="adj1" fmla="val 100000"/>
            <a:gd name="adj2" fmla="val 59091"/>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التالي</a:t>
          </a:r>
        </a:p>
      </xdr:txBody>
    </xdr:sp>
    <xdr:clientData fPrintsWithSheet="0"/>
  </xdr:twoCellAnchor>
  <xdr:twoCellAnchor editAs="oneCell">
    <xdr:from>
      <xdr:col>1</xdr:col>
      <xdr:colOff>158400</xdr:colOff>
      <xdr:row>0</xdr:row>
      <xdr:rowOff>0</xdr:rowOff>
    </xdr:from>
    <xdr:to>
      <xdr:col>1</xdr:col>
      <xdr:colOff>914400</xdr:colOff>
      <xdr:row>1</xdr:row>
      <xdr:rowOff>19050</xdr:rowOff>
    </xdr:to>
    <xdr:sp macro="" textlink="">
      <xdr:nvSpPr>
        <xdr:cNvPr id="5" name="سهم إلى اليسار 4" descr="زر التنقل الأيسر">
          <a:hlinkClick xmlns:r="http://schemas.openxmlformats.org/officeDocument/2006/relationships" r:id="rId2" tooltip="حدّد للانتقال إلى ورقة العمل &quot;ملخص موازنة السنة حتى الآن&quot;"/>
          <a:extLst>
            <a:ext uri="{FF2B5EF4-FFF2-40B4-BE49-F238E27FC236}">
              <a16:creationId xmlns:a16="http://schemas.microsoft.com/office/drawing/2014/main" id="{00000000-0008-0000-0100-000005000000}"/>
            </a:ext>
          </a:extLst>
        </xdr:cNvPr>
        <xdr:cNvSpPr/>
      </xdr:nvSpPr>
      <xdr:spPr>
        <a:xfrm flipH="1">
          <a:off x="11239147575" y="0"/>
          <a:ext cx="756000" cy="209550"/>
        </a:xfrm>
        <a:prstGeom prst="leftArrow">
          <a:avLst>
            <a:gd name="adj1" fmla="val 100000"/>
            <a:gd name="adj2" fmla="val 50000"/>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السابق</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2</xdr:row>
      <xdr:rowOff>19050</xdr:rowOff>
    </xdr:from>
    <xdr:to>
      <xdr:col>9</xdr:col>
      <xdr:colOff>1152525</xdr:colOff>
      <xdr:row>2</xdr:row>
      <xdr:rowOff>904875</xdr:rowOff>
    </xdr:to>
    <mc:AlternateContent xmlns:mc="http://schemas.openxmlformats.org/markup-compatibility/2006" xmlns:sle15="http://schemas.microsoft.com/office/drawing/2012/slicer">
      <mc:Choice Requires="sle15">
        <xdr:graphicFrame macro="">
          <xdr:nvGraphicFramePr>
            <xdr:cNvPr id="4" name="المستفيد" descr="تصفية المصروفات المفصلة باستخدام حقل &quot;المستفيد&quot;">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المستفيد"/>
            </a:graphicData>
          </a:graphic>
        </xdr:graphicFrame>
      </mc:Choice>
      <mc:Fallback xmlns="">
        <xdr:sp macro="" textlink="">
          <xdr:nvSpPr>
            <xdr:cNvPr id="0" name=""/>
            <xdr:cNvSpPr>
              <a:spLocks noTextEdit="1"/>
            </xdr:cNvSpPr>
          </xdr:nvSpPr>
          <xdr:spPr>
            <a:xfrm>
              <a:off x="5705473" y="523875"/>
              <a:ext cx="5362577" cy="885825"/>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xdr:twoCellAnchor>
  <xdr:twoCellAnchor editAs="oneCell">
    <xdr:from>
      <xdr:col>1</xdr:col>
      <xdr:colOff>9522</xdr:colOff>
      <xdr:row>2</xdr:row>
      <xdr:rowOff>19050</xdr:rowOff>
    </xdr:from>
    <xdr:to>
      <xdr:col>5</xdr:col>
      <xdr:colOff>1209675</xdr:colOff>
      <xdr:row>2</xdr:row>
      <xdr:rowOff>904875</xdr:rowOff>
    </xdr:to>
    <mc:AlternateContent xmlns:mc="http://schemas.openxmlformats.org/markup-compatibility/2006" xmlns:sle15="http://schemas.microsoft.com/office/drawing/2012/slicer">
      <mc:Choice Requires="sle15">
        <xdr:graphicFrame macro="">
          <xdr:nvGraphicFramePr>
            <xdr:cNvPr id="7" name="مطلوب بواسطة" descr="تصفية المصروفات المفصلة باستخدام حقل &quot;المطلوب&quot;">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مطلوب بواسطة"/>
            </a:graphicData>
          </a:graphic>
        </xdr:graphicFrame>
      </mc:Choice>
      <mc:Fallback xmlns="">
        <xdr:sp macro="" textlink="">
          <xdr:nvSpPr>
            <xdr:cNvPr id="0" name=""/>
            <xdr:cNvSpPr>
              <a:spLocks noTextEdit="1"/>
            </xdr:cNvSpPr>
          </xdr:nvSpPr>
          <xdr:spPr>
            <a:xfrm>
              <a:off x="190499" y="523875"/>
              <a:ext cx="5504688" cy="885825"/>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xdr:twoCellAnchor>
  <xdr:twoCellAnchor editAs="oneCell">
    <xdr:from>
      <xdr:col>1</xdr:col>
      <xdr:colOff>910875</xdr:colOff>
      <xdr:row>0</xdr:row>
      <xdr:rowOff>0</xdr:rowOff>
    </xdr:from>
    <xdr:to>
      <xdr:col>2</xdr:col>
      <xdr:colOff>733425</xdr:colOff>
      <xdr:row>1</xdr:row>
      <xdr:rowOff>19050</xdr:rowOff>
    </xdr:to>
    <xdr:sp macro="" textlink="">
      <xdr:nvSpPr>
        <xdr:cNvPr id="8" name="سهم إلى اليمين 7" descr="زر التنقل الأيمن">
          <a:hlinkClick xmlns:r="http://schemas.openxmlformats.org/officeDocument/2006/relationships" r:id="rId1" tooltip="حدّد للانتقال إلى ورقة العمل &quot;الأعمال الخيرية والجهات الراعية&quot;"/>
          <a:extLst>
            <a:ext uri="{FF2B5EF4-FFF2-40B4-BE49-F238E27FC236}">
              <a16:creationId xmlns:a16="http://schemas.microsoft.com/office/drawing/2014/main" id="{00000000-0008-0000-0200-000008000000}"/>
            </a:ext>
          </a:extLst>
        </xdr:cNvPr>
        <xdr:cNvSpPr/>
      </xdr:nvSpPr>
      <xdr:spPr>
        <a:xfrm flipH="1">
          <a:off x="11239995300" y="0"/>
          <a:ext cx="756000" cy="209550"/>
        </a:xfrm>
        <a:prstGeom prst="rightArrow">
          <a:avLst>
            <a:gd name="adj1" fmla="val 100000"/>
            <a:gd name="adj2" fmla="val 59091"/>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التالي</a:t>
          </a:r>
        </a:p>
      </xdr:txBody>
    </xdr:sp>
    <xdr:clientData fPrintsWithSheet="0"/>
  </xdr:twoCellAnchor>
  <xdr:twoCellAnchor editAs="oneCell">
    <xdr:from>
      <xdr:col>1</xdr:col>
      <xdr:colOff>158400</xdr:colOff>
      <xdr:row>0</xdr:row>
      <xdr:rowOff>0</xdr:rowOff>
    </xdr:from>
    <xdr:to>
      <xdr:col>1</xdr:col>
      <xdr:colOff>914400</xdr:colOff>
      <xdr:row>1</xdr:row>
      <xdr:rowOff>19050</xdr:rowOff>
    </xdr:to>
    <xdr:sp macro="" textlink="">
      <xdr:nvSpPr>
        <xdr:cNvPr id="9" name="سهم إلى اليسار 8" descr="زر التنقل الأيسر">
          <a:hlinkClick xmlns:r="http://schemas.openxmlformats.org/officeDocument/2006/relationships" r:id="rId2" tooltip="حدّد للانتقال إلى ورقة العمل &quot;ملخص المصاريف الشهرية&quot;"/>
          <a:extLst>
            <a:ext uri="{FF2B5EF4-FFF2-40B4-BE49-F238E27FC236}">
              <a16:creationId xmlns:a16="http://schemas.microsoft.com/office/drawing/2014/main" id="{00000000-0008-0000-0200-000009000000}"/>
            </a:ext>
          </a:extLst>
        </xdr:cNvPr>
        <xdr:cNvSpPr/>
      </xdr:nvSpPr>
      <xdr:spPr>
        <a:xfrm flipH="1">
          <a:off x="11240747775" y="0"/>
          <a:ext cx="756000" cy="209550"/>
        </a:xfrm>
        <a:prstGeom prst="leftArrow">
          <a:avLst>
            <a:gd name="adj1" fmla="val 100000"/>
            <a:gd name="adj2" fmla="val 50000"/>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السابق</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19050</xdr:rowOff>
    </xdr:from>
    <xdr:to>
      <xdr:col>5</xdr:col>
      <xdr:colOff>1314450</xdr:colOff>
      <xdr:row>2</xdr:row>
      <xdr:rowOff>904875</xdr:rowOff>
    </xdr:to>
    <mc:AlternateContent xmlns:mc="http://schemas.openxmlformats.org/markup-compatibility/2006" xmlns:sle15="http://schemas.microsoft.com/office/drawing/2012/slicer">
      <mc:Choice Requires="sle15">
        <xdr:graphicFrame macro="">
          <xdr:nvGraphicFramePr>
            <xdr:cNvPr id="4" name="مطلوب بواسطة 1" descr="تصفية الأعمال الخيرية والجهات الراعية حسب حقل &quot;مطلوب بواسطة&quot;">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مطلوب بواسطة 1"/>
            </a:graphicData>
          </a:graphic>
        </xdr:graphicFrame>
      </mc:Choice>
      <mc:Fallback xmlns="">
        <xdr:sp macro="" textlink="">
          <xdr:nvSpPr>
            <xdr:cNvPr id="0" name=""/>
            <xdr:cNvSpPr>
              <a:spLocks noTextEdit="1"/>
            </xdr:cNvSpPr>
          </xdr:nvSpPr>
          <xdr:spPr>
            <a:xfrm>
              <a:off x="190499" y="523875"/>
              <a:ext cx="6248401" cy="885825"/>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xdr:twoCellAnchor>
  <xdr:twoCellAnchor editAs="oneCell">
    <xdr:from>
      <xdr:col>6</xdr:col>
      <xdr:colOff>9523</xdr:colOff>
      <xdr:row>2</xdr:row>
      <xdr:rowOff>19050</xdr:rowOff>
    </xdr:from>
    <xdr:to>
      <xdr:col>11</xdr:col>
      <xdr:colOff>866774</xdr:colOff>
      <xdr:row>2</xdr:row>
      <xdr:rowOff>904875</xdr:rowOff>
    </xdr:to>
    <mc:AlternateContent xmlns:mc="http://schemas.openxmlformats.org/markup-compatibility/2006" xmlns:sle15="http://schemas.microsoft.com/office/drawing/2012/slicer">
      <mc:Choice Requires="sle15">
        <xdr:graphicFrame macro="">
          <xdr:nvGraphicFramePr>
            <xdr:cNvPr id="5" name="المستفيد 1" descr="تصفية الأعمال الخيرية والجهات الراعية حسب حقل المستفيد">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المستفيد 1"/>
            </a:graphicData>
          </a:graphic>
        </xdr:graphicFrame>
      </mc:Choice>
      <mc:Fallback xmlns="">
        <xdr:sp macro="" textlink="">
          <xdr:nvSpPr>
            <xdr:cNvPr id="0" name=""/>
            <xdr:cNvSpPr>
              <a:spLocks noTextEdit="1"/>
            </xdr:cNvSpPr>
          </xdr:nvSpPr>
          <xdr:spPr>
            <a:xfrm>
              <a:off x="6448424" y="523875"/>
              <a:ext cx="7181851" cy="885825"/>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عرض جدول. يتوفر الدعم لمقسم طريقة عرض الجدول في Excel أو أي إصدار لاحق.
إذا تم تعديل الشكل في إصدار سابق من Excel، أو إذا تم حفظ المصنف في Excel 2007 أو أي إصدارٍ سابق، فلا يمكن استخدام مقسم طريقة العرض.</a:t>
              </a:r>
            </a:p>
          </xdr:txBody>
        </xdr:sp>
      </mc:Fallback>
    </mc:AlternateContent>
    <xdr:clientData/>
  </xdr:twoCellAnchor>
  <xdr:twoCellAnchor editAs="oneCell">
    <xdr:from>
      <xdr:col>1</xdr:col>
      <xdr:colOff>158400</xdr:colOff>
      <xdr:row>0</xdr:row>
      <xdr:rowOff>0</xdr:rowOff>
    </xdr:from>
    <xdr:to>
      <xdr:col>1</xdr:col>
      <xdr:colOff>914400</xdr:colOff>
      <xdr:row>1</xdr:row>
      <xdr:rowOff>19050</xdr:rowOff>
    </xdr:to>
    <xdr:sp macro="" textlink="">
      <xdr:nvSpPr>
        <xdr:cNvPr id="7" name="سهم إلى اليسار 6" descr="زر التنقل الأيمن">
          <a:hlinkClick xmlns:r="http://schemas.openxmlformats.org/officeDocument/2006/relationships" r:id="rId1" tooltip="حدّد للانتقال إلى ورقة عمل المصاريف المفصلة"/>
          <a:extLst>
            <a:ext uri="{FF2B5EF4-FFF2-40B4-BE49-F238E27FC236}">
              <a16:creationId xmlns:a16="http://schemas.microsoft.com/office/drawing/2014/main" id="{00000000-0008-0000-0300-000007000000}"/>
            </a:ext>
          </a:extLst>
        </xdr:cNvPr>
        <xdr:cNvSpPr/>
      </xdr:nvSpPr>
      <xdr:spPr>
        <a:xfrm flipH="1">
          <a:off x="11242300350" y="0"/>
          <a:ext cx="756000" cy="209550"/>
        </a:xfrm>
        <a:prstGeom prst="leftArrow">
          <a:avLst>
            <a:gd name="adj1" fmla="val 100000"/>
            <a:gd name="adj2" fmla="val 50000"/>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100">
              <a:solidFill>
                <a:schemeClr val="bg1"/>
              </a:solidFill>
              <a:latin typeface="Tahoma" panose="020B0604030504040204" pitchFamily="34" charset="0"/>
              <a:cs typeface="Tahoma" panose="020B0604030504040204" pitchFamily="34" charset="0"/>
            </a:rPr>
            <a:t>السابق</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00000000-0013-0000-FFFF-FFFF01000000}" sourceName="المستفيد">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00000000-0013-0000-FFFF-FFFF02000000}" sourceName="مطلوب بواسطة">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3000000}" sourceName="مطلوب بواسطة">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4000000}" sourceName="المستفيد">
  <extLst>
    <x:ext xmlns:x15="http://schemas.microsoft.com/office/spreadsheetml/2010/11/main" uri="{2F2917AC-EB37-4324-AD4E-5DD8C200BD13}">
      <x15:tableSlicerCache tableId="3"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5000000}" sourceName="عنوان الحساب">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عنوان الحساب" xr10:uid="{00000000-0014-0000-FFFF-FFFF01000000}" cache="Slicer_Account_Title" caption="عنوان الحساب" columnCount="7" style="مقسم طريقة عرض ملخص المصاريف الشهرية"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المستفيد" xr10:uid="{00000000-0014-0000-FFFF-FFFF02000000}" cache="Slicer_Payee" caption="المستفيد" columnCount="3" style="مقسم طريقة عرض المصاريف المفصلة" rowHeight="225425"/>
  <slicer name="مطلوب بواسطة" xr10:uid="{00000000-0014-0000-FFFF-FFFF03000000}" cache="Slicer_Requested_by" caption="مطلوب بواسطة" columnCount="3" style="مقسم طريقة عرض المصاريف المفصلة"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مطلوب بواسطة 1" xr10:uid="{00000000-0014-0000-FFFF-FFFF04000000}" cache="Slicer_Requested_by1" caption="مطلوب بواسطة" columnCount="3" style="مقسم طريقة عرض الأعمال الخيرية والجهات الراعية" rowHeight="225425"/>
  <slicer name="المستفيد 1" xr10:uid="{00000000-0014-0000-FFFF-FFFF05000000}" cache="Slicer_Payee1" caption="المستفيد" columnCount="3" style="مقسم طريقة عرض الأعمال الخيرية والجهات الراعية"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جدول_السنة_حتى_الآن" displayName="جدول_السنة_حتى_الآن" ref="B4:G17" totalsRowCount="1" headerRowDxfId="97" dataDxfId="96" totalsRowDxfId="95">
  <autoFilter ref="B4:G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رمز G/L" totalsRowLabel="الإجمالي" dataDxfId="94" totalsRowDxfId="93" dataCellStyle="Comma"/>
    <tableColumn id="2" xr3:uid="{00000000-0010-0000-0000-000002000000}" name="عنوان الحساب" dataDxfId="92" totalsRowDxfId="91"/>
    <tableColumn id="3" xr3:uid="{00000000-0010-0000-0000-000003000000}" name="الفعلية" totalsRowFunction="sum" dataDxfId="90" totalsRowDxfId="89" dataCellStyle="Currency [0]">
      <calculatedColumnFormula>SUMIF(ملخص_المصاريف_الشهرية[رمز G/L],جدول_السنة_حتى_الآن[[#This Row],[رمز G/L]],ملخص_المصاريف_الشهرية[الإجمالي])</calculatedColumnFormula>
    </tableColumn>
    <tableColumn id="4" xr3:uid="{00000000-0010-0000-0000-000004000000}" name="الميزانية" totalsRowFunction="sum" dataDxfId="88" totalsRowDxfId="87" dataCellStyle="Currency [0]"/>
    <tableColumn id="5" xr3:uid="{00000000-0010-0000-0000-000005000000}" name="المتبقي بالريال السعودي" totalsRowFunction="sum" dataDxfId="86" totalsRowDxfId="85" dataCellStyle="Currency [0]">
      <calculatedColumnFormula>IF(جدول_السنة_حتى_الآن[[#This Row],[الميزانية]]="","",جدول_السنة_حتى_الآن[[#This Row],[الميزانية]]-جدول_السنة_حتى_الآن[[#This Row],[الفعلية]])</calculatedColumnFormula>
    </tableColumn>
    <tableColumn id="6" xr3:uid="{00000000-0010-0000-0000-000006000000}" name="المتبقي بالنسبة المئوية" totalsRowFunction="custom" dataDxfId="84" totalsRowDxfId="83" dataCellStyle="Percent">
      <calculatedColumnFormula>IFERROR(جدول_السنة_حتى_الآن[[#This Row],[المتبقي بالريال السعودي]]/جدول_السنة_حتى_الآن[[#This Row],[الميزانية]],"")</calculatedColumnFormula>
      <totalsRowFormula>جدول_السنة_حتى_الآن[[#Totals],[المتبقي بالريال السعودي]]/جدول_السنة_حتى_الآن[[#Totals],[الميزانية]]</totalsRowFormula>
    </tableColumn>
  </tableColumns>
  <tableStyleInfo name="ملخص موازنة السنة حتى الآن" showFirstColumn="0" showLastColumn="0" showRowStripes="1" showColumnStripes="0"/>
  <extLst>
    <ext xmlns:x14="http://schemas.microsoft.com/office/spreadsheetml/2009/9/main" uri="{504A1905-F514-4f6f-8877-14C23A59335A}">
      <x14:table altTextSummary="أدخل رمز G/L وعنوان الحساب والموازنة في هذا الجدول. سيتم حساب المبلغ الفعلي والنسبة المئوية والقيم المتبقية تلقائياً"/>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ملخص_المصاريف_الشهرية" displayName="ملخص_المصاريف_الشهرية" ref="B5:Q18" totalsRowCount="1" headerRowDxfId="82" dataDxfId="81" totalsRowDxfId="80">
  <autoFilter ref="B5:Q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رمز G/L" totalsRowLabel="الإجمالي" dataDxfId="79" totalsRowDxfId="78" dataCellStyle="Comma"/>
    <tableColumn id="2" xr3:uid="{00000000-0010-0000-0100-000002000000}" name="عنوان الحساب" dataDxfId="77" totalsRowDxfId="76"/>
    <tableColumn id="3" xr3:uid="{00000000-0010-0000-0100-000003000000}" name="يناير" totalsRowFunction="sum" dataDxfId="75" totalsRowDxfId="74" dataCellStyle="Currency [0]">
      <calculatedColumnFormula>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calculatedColumnFormula>
    </tableColumn>
    <tableColumn id="4" xr3:uid="{00000000-0010-0000-0100-000004000000}" name="فبراير" totalsRowFunction="sum" dataDxfId="73" totalsRowDxfId="72" dataCellStyle="Currency [0]">
      <calculatedColumnFormula>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calculatedColumnFormula>
    </tableColumn>
    <tableColumn id="5" xr3:uid="{00000000-0010-0000-0100-000005000000}" name="مارس" totalsRowFunction="sum" dataDxfId="71" totalsRowDxfId="70" dataCellStyle="Currency [0]">
      <calculatedColumnFormula>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calculatedColumnFormula>
    </tableColumn>
    <tableColumn id="6" xr3:uid="{00000000-0010-0000-0100-000006000000}" name="أبريل" totalsRowFunction="sum" dataDxfId="69" totalsRowDxfId="68" dataCellStyle="Currency [0]">
      <calculatedColumnFormula>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calculatedColumnFormula>
    </tableColumn>
    <tableColumn id="7" xr3:uid="{00000000-0010-0000-0100-000007000000}" name="مايو" totalsRowFunction="sum" dataDxfId="67" totalsRowDxfId="66" dataCellStyle="Currency [0]">
      <calculatedColumnFormula>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calculatedColumnFormula>
    </tableColumn>
    <tableColumn id="8" xr3:uid="{00000000-0010-0000-0100-000008000000}" name="يونيو" totalsRowFunction="sum" dataDxfId="65" totalsRowDxfId="64" dataCellStyle="Currency [0]">
      <calculatedColumnFormula>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calculatedColumnFormula>
    </tableColumn>
    <tableColumn id="9" xr3:uid="{00000000-0010-0000-0100-000009000000}" name="يوليو" totalsRowFunction="sum" dataDxfId="63" totalsRowDxfId="62" dataCellStyle="Currency [0]">
      <calculatedColumnFormula>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calculatedColumnFormula>
    </tableColumn>
    <tableColumn id="10" xr3:uid="{00000000-0010-0000-0100-00000A000000}" name="أغسطس" totalsRowFunction="sum" dataDxfId="61" totalsRowDxfId="60" dataCellStyle="Currency [0]">
      <calculatedColumnFormula>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calculatedColumnFormula>
    </tableColumn>
    <tableColumn id="11" xr3:uid="{00000000-0010-0000-0100-00000B000000}" name="سبتمبر" totalsRowFunction="sum" dataDxfId="59" totalsRowDxfId="58" dataCellStyle="Currency [0]">
      <calculatedColumnFormula>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calculatedColumnFormula>
    </tableColumn>
    <tableColumn id="12" xr3:uid="{00000000-0010-0000-0100-00000C000000}" name="أكتوبر" totalsRowFunction="sum" dataDxfId="57" totalsRowDxfId="56" dataCellStyle="Currency [0]">
      <calculatedColumnFormula>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calculatedColumnFormula>
    </tableColumn>
    <tableColumn id="13" xr3:uid="{00000000-0010-0000-0100-00000D000000}" name="نوفمبر" totalsRowFunction="sum" dataDxfId="55" totalsRowDxfId="54" dataCellStyle="Currency [0]">
      <calculatedColumnFormula>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calculatedColumnFormula>
    </tableColumn>
    <tableColumn id="14" xr3:uid="{00000000-0010-0000-0100-00000E000000}" name="ديسمبر" totalsRowFunction="sum" dataDxfId="53" totalsRowDxfId="52" dataCellStyle="Currency [0]">
      <calculatedColumnFormula>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calculatedColumnFormula>
    </tableColumn>
    <tableColumn id="15" xr3:uid="{00000000-0010-0000-0100-00000F000000}" name="الإجمالي" totalsRowFunction="sum" dataDxfId="51" totalsRowDxfId="50" dataCellStyle="Currency [0]">
      <calculatedColumnFormula>SUM(ملخص_المصاريف_الشهرية[[#This Row],[يناير]:[ديسمبر]])</calculatedColumnFormula>
    </tableColumn>
    <tableColumn id="16" xr3:uid="{00000000-0010-0000-0100-000010000000}" name=" " dataDxfId="49" totalsRowDxfId="48"/>
  </tableColumns>
  <tableStyleInfo name="ملخص المصاريف الشهرية" showFirstColumn="0" showLastColumn="0" showRowStripes="1" showColumnStripes="0"/>
  <extLst>
    <ext xmlns:x14="http://schemas.microsoft.com/office/spreadsheetml/2009/9/main" uri="{504A1905-F514-4f6f-8877-14C23A59335A}">
      <x14:table altTextSummary="أدخل رمز G/L وعنوان الحساب في هذا الجدول. يتم حساب المبلغ لكل شهر والمبالغ الإجمالية تلقائياً"/>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المصاريف_المفصلة" displayName="المصاريف_المفصلة" ref="B4:J6">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رمز G/L" totalsRowLabel="الإجمالي" dataDxfId="47" totalsRowDxfId="8" dataCellStyle="Comma"/>
    <tableColumn id="2" xr3:uid="{00000000-0010-0000-0200-000002000000}" name="تاريخ الفاتورة" dataDxfId="46" totalsRowDxfId="9" dataCellStyle="التاريخ"/>
    <tableColumn id="3" xr3:uid="{00000000-0010-0000-0200-000003000000}" name="رقم الفاتورة" dataDxfId="45" totalsRowDxfId="10" dataCellStyle="Comma"/>
    <tableColumn id="4" xr3:uid="{00000000-0010-0000-0200-000004000000}" name="مطلوب بواسطة" dataDxfId="44" totalsRowDxfId="11"/>
    <tableColumn id="5" xr3:uid="{00000000-0010-0000-0200-000005000000}" name="مبلغ الشيك" dataDxfId="43" totalsRowDxfId="12" dataCellStyle="Currency [0]"/>
    <tableColumn id="6" xr3:uid="{00000000-0010-0000-0200-000006000000}" name="المستفيد" dataDxfId="42" totalsRowDxfId="13"/>
    <tableColumn id="7" xr3:uid="{00000000-0010-0000-0200-000007000000}" name="استخدام الشيك" dataDxfId="41" totalsRowDxfId="14"/>
    <tableColumn id="8" xr3:uid="{00000000-0010-0000-0200-000008000000}" name="أسلوب التوزيع" dataDxfId="40" totalsRowDxfId="15"/>
    <tableColumn id="9" xr3:uid="{00000000-0010-0000-0200-000009000000}" name="تاريخ الملف" totalsRowFunction="count" dataDxfId="39" totalsRowDxfId="16" dataCellStyle="التاريخ"/>
  </tableColumns>
  <tableStyleInfo name="المصاريف المفصلة"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غير_ذلك" displayName="غير_ذلك" ref="B4:L6">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رمز G/L" totalsRowLabel="الإجمالي" dataDxfId="38" totalsRowDxfId="37" dataCellStyle="Comma"/>
    <tableColumn id="2" xr3:uid="{00000000-0010-0000-0300-000002000000}" name="تاريخ تقديم طلب الشيك" dataDxfId="36" totalsRowDxfId="35" dataCellStyle="التاريخ"/>
    <tableColumn id="3" xr3:uid="{00000000-0010-0000-0300-000003000000}" name="مطلوب بواسطة" dataDxfId="34" totalsRowDxfId="33"/>
    <tableColumn id="4" xr3:uid="{00000000-0010-0000-0300-000004000000}" name="مبلغ الشيك" dataDxfId="32" totalsRowDxfId="31" dataCellStyle="Currency [0]"/>
    <tableColumn id="5" xr3:uid="{00000000-0010-0000-0300-000005000000}" name="مساهمة السنة الماضية" dataDxfId="30" totalsRowDxfId="29" dataCellStyle="Currency [0]"/>
    <tableColumn id="6" xr3:uid="{00000000-0010-0000-0300-000006000000}" name="المستفيد" dataDxfId="28" totalsRowDxfId="27"/>
    <tableColumn id="7" xr3:uid="{00000000-0010-0000-0300-000007000000}" name="غرض الاستخدام" dataDxfId="26" totalsRowDxfId="25"/>
    <tableColumn id="8" xr3:uid="{00000000-0010-0000-0300-000008000000}" name="تم الاعتماد بواسطة" dataDxfId="24" totalsRowDxfId="23"/>
    <tableColumn id="9" xr3:uid="{00000000-0010-0000-0300-000009000000}" name="الفئة" dataDxfId="22" totalsRowDxfId="21"/>
    <tableColumn id="10" xr3:uid="{00000000-0010-0000-0300-00000A000000}" name="أسلوب التوزيع" dataDxfId="20" totalsRowDxfId="19"/>
    <tableColumn id="11" xr3:uid="{00000000-0010-0000-0300-00000B000000}" name="تاريخ الملف" totalsRowFunction="count" dataDxfId="18" totalsRowDxfId="17" dataCellStyle="التاريخ"/>
  </tableColumns>
  <tableStyleInfo name="الأعمال الخيرية والجهات الراعية" showFirstColumn="0" showLastColumn="0" showRowStripes="1" showColumnStripes="0"/>
  <extLst>
    <ext xmlns:x14="http://schemas.microsoft.com/office/spreadsheetml/2009/9/main" uri="{504A1905-F514-4f6f-8877-14C23A59335A}">
      <x14:table altTextSummary="أدخل رمز G/L، والتاريخ عند تقديم طلب الشيك، وأسماء المطلوب بواسطة والمستفيد، ومبلغ الشيك، والمُستخدم لصالح، ومساهمة السنة الماضية، وأسلوب التوزيع وتاريخ الملف في هذا الجدول"/>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General ledg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G17"/>
  <sheetViews>
    <sheetView showGridLines="0" rightToLeft="1" tabSelected="1" workbookViewId="0"/>
  </sheetViews>
  <sheetFormatPr defaultRowHeight="30" customHeight="1" x14ac:dyDescent="0.2"/>
  <cols>
    <col min="1" max="1" width="2.625" style="16" customWidth="1"/>
    <col min="2" max="2" width="12.25" style="16" customWidth="1"/>
    <col min="3" max="3" width="23.5" style="16" customWidth="1"/>
    <col min="4" max="4" width="18" style="16" customWidth="1"/>
    <col min="5" max="6" width="19.25" style="16" bestFit="1" customWidth="1"/>
    <col min="7" max="7" width="14.5" style="16" bestFit="1" customWidth="1"/>
    <col min="8" max="8" width="2.625" style="16" customWidth="1"/>
    <col min="9" max="16384" width="9" style="16"/>
  </cols>
  <sheetData>
    <row r="1" spans="1:7" ht="15" customHeight="1" x14ac:dyDescent="0.2">
      <c r="A1" s="15"/>
      <c r="B1" s="9" t="s">
        <v>0</v>
      </c>
      <c r="C1" s="15"/>
      <c r="D1" s="15"/>
      <c r="E1" s="15"/>
      <c r="F1" s="15"/>
      <c r="G1" s="15"/>
    </row>
    <row r="2" spans="1:7" ht="30" customHeight="1" thickBot="1" x14ac:dyDescent="0.35">
      <c r="A2" s="15"/>
      <c r="B2" s="25" t="s">
        <v>1</v>
      </c>
      <c r="C2" s="25"/>
      <c r="D2" s="25"/>
      <c r="E2" s="25"/>
      <c r="F2" s="10" t="s">
        <v>19</v>
      </c>
      <c r="G2" s="17">
        <f ca="1">YEAR(TODAY())</f>
        <v>2019</v>
      </c>
    </row>
    <row r="3" spans="1:7" ht="15" customHeight="1" thickTop="1" x14ac:dyDescent="0.2">
      <c r="A3" s="15"/>
      <c r="B3" s="15"/>
      <c r="C3" s="15"/>
      <c r="D3" s="15"/>
      <c r="E3" s="15"/>
      <c r="F3" s="15"/>
      <c r="G3" s="15"/>
    </row>
    <row r="4" spans="1:7" ht="30" customHeight="1" x14ac:dyDescent="0.2">
      <c r="A4" s="15"/>
      <c r="B4" s="2" t="s">
        <v>2</v>
      </c>
      <c r="C4" s="2" t="s">
        <v>4</v>
      </c>
      <c r="D4" s="2" t="s">
        <v>17</v>
      </c>
      <c r="E4" s="2" t="s">
        <v>18</v>
      </c>
      <c r="F4" s="2" t="s">
        <v>20</v>
      </c>
      <c r="G4" s="2" t="s">
        <v>21</v>
      </c>
    </row>
    <row r="5" spans="1:7" ht="30" customHeight="1" x14ac:dyDescent="0.2">
      <c r="A5" s="15"/>
      <c r="B5" s="19">
        <v>1000</v>
      </c>
      <c r="C5" s="2" t="s">
        <v>5</v>
      </c>
      <c r="D5" s="3">
        <f ca="1">SUMIF(ملخص_المصاريف_الشهرية[رمز G/L],جدول_السنة_حتى_الآن[[#This Row],[رمز G/L]],ملخص_المصاريف_الشهرية[الإجمالي])</f>
        <v>0</v>
      </c>
      <c r="E5" s="3">
        <v>100000</v>
      </c>
      <c r="F5" s="3">
        <f ca="1">IF(جدول_السنة_حتى_الآن[[#This Row],[الميزانية]]="","",جدول_السنة_حتى_الآن[[#This Row],[الميزانية]]-جدول_السنة_حتى_الآن[[#This Row],[الفعلية]])</f>
        <v>100000</v>
      </c>
      <c r="G5" s="4">
        <f ca="1">IFERROR(جدول_السنة_حتى_الآن[[#This Row],[المتبقي بالريال السعودي]]/جدول_السنة_حتى_الآن[[#This Row],[الميزانية]],"")</f>
        <v>1</v>
      </c>
    </row>
    <row r="6" spans="1:7" ht="30" customHeight="1" x14ac:dyDescent="0.2">
      <c r="A6" s="15"/>
      <c r="B6" s="19">
        <v>2000</v>
      </c>
      <c r="C6" s="2" t="s">
        <v>6</v>
      </c>
      <c r="D6" s="3">
        <f ca="1">SUMIF(ملخص_المصاريف_الشهرية[رمز G/L],جدول_السنة_حتى_الآن[[#This Row],[رمز G/L]],ملخص_المصاريف_الشهرية[الإجمالي])</f>
        <v>0</v>
      </c>
      <c r="E6" s="3">
        <v>100000</v>
      </c>
      <c r="F6" s="3">
        <f ca="1">IF(جدول_السنة_حتى_الآن[[#This Row],[الميزانية]]="","",جدول_السنة_حتى_الآن[[#This Row],[الميزانية]]-جدول_السنة_حتى_الآن[[#This Row],[الفعلية]])</f>
        <v>100000</v>
      </c>
      <c r="G6" s="4">
        <f ca="1">IFERROR(جدول_السنة_حتى_الآن[[#This Row],[المتبقي بالريال السعودي]]/جدول_السنة_حتى_الآن[[#This Row],[الميزانية]],"")</f>
        <v>1</v>
      </c>
    </row>
    <row r="7" spans="1:7" ht="30" customHeight="1" x14ac:dyDescent="0.2">
      <c r="A7" s="15"/>
      <c r="B7" s="19">
        <v>3000</v>
      </c>
      <c r="C7" s="2" t="s">
        <v>7</v>
      </c>
      <c r="D7" s="3">
        <f ca="1">SUMIF(ملخص_المصاريف_الشهرية[رمز G/L],جدول_السنة_حتى_الآن[[#This Row],[رمز G/L]],ملخص_المصاريف_الشهرية[الإجمالي])</f>
        <v>0</v>
      </c>
      <c r="E7" s="3">
        <v>100000</v>
      </c>
      <c r="F7" s="3">
        <f ca="1">IF(جدول_السنة_حتى_الآن[[#This Row],[الميزانية]]="","",جدول_السنة_حتى_الآن[[#This Row],[الميزانية]]-جدول_السنة_حتى_الآن[[#This Row],[الفعلية]])</f>
        <v>100000</v>
      </c>
      <c r="G7" s="4">
        <f ca="1">IFERROR(جدول_السنة_حتى_الآن[[#This Row],[المتبقي بالريال السعودي]]/جدول_السنة_حتى_الآن[[#This Row],[الميزانية]],"")</f>
        <v>1</v>
      </c>
    </row>
    <row r="8" spans="1:7" ht="30" customHeight="1" x14ac:dyDescent="0.2">
      <c r="A8" s="15"/>
      <c r="B8" s="19">
        <v>4000</v>
      </c>
      <c r="C8" s="2" t="s">
        <v>8</v>
      </c>
      <c r="D8" s="3">
        <f ca="1">SUMIF(ملخص_المصاريف_الشهرية[رمز G/L],جدول_السنة_حتى_الآن[[#This Row],[رمز G/L]],ملخص_المصاريف_الشهرية[الإجمالي])</f>
        <v>0</v>
      </c>
      <c r="E8" s="3">
        <v>100000</v>
      </c>
      <c r="F8" s="3">
        <f ca="1">IF(جدول_السنة_حتى_الآن[[#This Row],[الميزانية]]="","",جدول_السنة_حتى_الآن[[#This Row],[الميزانية]]-جدول_السنة_حتى_الآن[[#This Row],[الفعلية]])</f>
        <v>100000</v>
      </c>
      <c r="G8" s="4">
        <f ca="1">IFERROR(جدول_السنة_حتى_الآن[[#This Row],[المتبقي بالريال السعودي]]/جدول_السنة_حتى_الآن[[#This Row],[الميزانية]],"")</f>
        <v>1</v>
      </c>
    </row>
    <row r="9" spans="1:7" ht="30" customHeight="1" x14ac:dyDescent="0.2">
      <c r="A9" s="15"/>
      <c r="B9" s="19">
        <v>5000</v>
      </c>
      <c r="C9" s="2" t="s">
        <v>9</v>
      </c>
      <c r="D9" s="3">
        <f ca="1">SUMIF(ملخص_المصاريف_الشهرية[رمز G/L],جدول_السنة_حتى_الآن[[#This Row],[رمز G/L]],ملخص_المصاريف_الشهرية[الإجمالي])</f>
        <v>0</v>
      </c>
      <c r="E9" s="3">
        <v>50000</v>
      </c>
      <c r="F9" s="3">
        <f ca="1">IF(جدول_السنة_حتى_الآن[[#This Row],[الميزانية]]="","",جدول_السنة_حتى_الآن[[#This Row],[الميزانية]]-جدول_السنة_حتى_الآن[[#This Row],[الفعلية]])</f>
        <v>50000</v>
      </c>
      <c r="G9" s="4">
        <f ca="1">IFERROR(جدول_السنة_حتى_الآن[[#This Row],[المتبقي بالريال السعودي]]/جدول_السنة_حتى_الآن[[#This Row],[الميزانية]],"")</f>
        <v>1</v>
      </c>
    </row>
    <row r="10" spans="1:7" ht="30" customHeight="1" x14ac:dyDescent="0.2">
      <c r="A10" s="15"/>
      <c r="B10" s="19">
        <v>6000</v>
      </c>
      <c r="C10" s="2" t="s">
        <v>10</v>
      </c>
      <c r="D10" s="3">
        <f ca="1">SUMIF(ملخص_المصاريف_الشهرية[رمز G/L],جدول_السنة_حتى_الآن[[#This Row],[رمز G/L]],ملخص_المصاريف_الشهرية[الإجمالي])</f>
        <v>0</v>
      </c>
      <c r="E10" s="3">
        <v>25000</v>
      </c>
      <c r="F10" s="3">
        <f ca="1">IF(جدول_السنة_حتى_الآن[[#This Row],[الميزانية]]="","",جدول_السنة_حتى_الآن[[#This Row],[الميزانية]]-جدول_السنة_حتى_الآن[[#This Row],[الفعلية]])</f>
        <v>25000</v>
      </c>
      <c r="G10" s="4">
        <f ca="1">IFERROR(جدول_السنة_حتى_الآن[[#This Row],[المتبقي بالريال السعودي]]/جدول_السنة_حتى_الآن[[#This Row],[الميزانية]],"")</f>
        <v>1</v>
      </c>
    </row>
    <row r="11" spans="1:7" ht="30" customHeight="1" x14ac:dyDescent="0.2">
      <c r="A11" s="15"/>
      <c r="B11" s="19">
        <v>7000</v>
      </c>
      <c r="C11" s="2" t="s">
        <v>11</v>
      </c>
      <c r="D11" s="3">
        <f ca="1">SUMIF(ملخص_المصاريف_الشهرية[رمز G/L],جدول_السنة_حتى_الآن[[#This Row],[رمز G/L]],ملخص_المصاريف_الشهرية[الإجمالي])</f>
        <v>0</v>
      </c>
      <c r="E11" s="3">
        <v>75000</v>
      </c>
      <c r="F11" s="3">
        <f ca="1">IF(جدول_السنة_حتى_الآن[[#This Row],[الميزانية]]="","",جدول_السنة_حتى_الآن[[#This Row],[الميزانية]]-جدول_السنة_حتى_الآن[[#This Row],[الفعلية]])</f>
        <v>75000</v>
      </c>
      <c r="G11" s="4">
        <f ca="1">IFERROR(جدول_السنة_حتى_الآن[[#This Row],[المتبقي بالريال السعودي]]/جدول_السنة_حتى_الآن[[#This Row],[الميزانية]],"")</f>
        <v>1</v>
      </c>
    </row>
    <row r="12" spans="1:7" ht="30" customHeight="1" x14ac:dyDescent="0.2">
      <c r="A12" s="15"/>
      <c r="B12" s="19">
        <v>8000</v>
      </c>
      <c r="C12" s="2" t="s">
        <v>12</v>
      </c>
      <c r="D12" s="3">
        <f ca="1">SUMIF(ملخص_المصاريف_الشهرية[رمز G/L],جدول_السنة_حتى_الآن[[#This Row],[رمز G/L]],ملخص_المصاريف_الشهرية[الإجمالي])</f>
        <v>0</v>
      </c>
      <c r="E12" s="3">
        <v>65000</v>
      </c>
      <c r="F12" s="3">
        <f ca="1">IF(جدول_السنة_حتى_الآن[[#This Row],[الميزانية]]="","",جدول_السنة_حتى_الآن[[#This Row],[الميزانية]]-جدول_السنة_حتى_الآن[[#This Row],[الفعلية]])</f>
        <v>65000</v>
      </c>
      <c r="G12" s="4">
        <f ca="1">IFERROR(جدول_السنة_حتى_الآن[[#This Row],[المتبقي بالريال السعودي]]/جدول_السنة_حتى_الآن[[#This Row],[الميزانية]],"")</f>
        <v>1</v>
      </c>
    </row>
    <row r="13" spans="1:7" ht="30" customHeight="1" x14ac:dyDescent="0.2">
      <c r="A13" s="15"/>
      <c r="B13" s="19">
        <v>9000</v>
      </c>
      <c r="C13" s="2" t="s">
        <v>13</v>
      </c>
      <c r="D13" s="3">
        <f ca="1">SUMIF(ملخص_المصاريف_الشهرية[رمز G/L],جدول_السنة_حتى_الآن[[#This Row],[رمز G/L]],ملخص_المصاريف_الشهرية[الإجمالي])</f>
        <v>0</v>
      </c>
      <c r="E13" s="3">
        <v>125000</v>
      </c>
      <c r="F13" s="3">
        <f ca="1">IF(جدول_السنة_حتى_الآن[[#This Row],[الميزانية]]="","",جدول_السنة_حتى_الآن[[#This Row],[الميزانية]]-جدول_السنة_حتى_الآن[[#This Row],[الفعلية]])</f>
        <v>125000</v>
      </c>
      <c r="G13" s="4">
        <f ca="1">IFERROR(جدول_السنة_حتى_الآن[[#This Row],[المتبقي بالريال السعودي]]/جدول_السنة_حتى_الآن[[#This Row],[الميزانية]],"")</f>
        <v>1</v>
      </c>
    </row>
    <row r="14" spans="1:7" ht="30" customHeight="1" x14ac:dyDescent="0.2">
      <c r="A14" s="15"/>
      <c r="B14" s="19">
        <v>10000</v>
      </c>
      <c r="C14" s="2" t="s">
        <v>14</v>
      </c>
      <c r="D14" s="3">
        <f ca="1">SUMIF(ملخص_المصاريف_الشهرية[رمز G/L],جدول_السنة_حتى_الآن[[#This Row],[رمز G/L]],ملخص_المصاريف_الشهرية[الإجمالي])</f>
        <v>0</v>
      </c>
      <c r="E14" s="3">
        <v>100000</v>
      </c>
      <c r="F14" s="3">
        <f ca="1">IF(جدول_السنة_حتى_الآن[[#This Row],[الميزانية]]="","",جدول_السنة_حتى_الآن[[#This Row],[الميزانية]]-جدول_السنة_حتى_الآن[[#This Row],[الفعلية]])</f>
        <v>100000</v>
      </c>
      <c r="G14" s="4">
        <f ca="1">IFERROR(جدول_السنة_حتى_الآن[[#This Row],[المتبقي بالريال السعودي]]/جدول_السنة_حتى_الآن[[#This Row],[الميزانية]],"")</f>
        <v>1</v>
      </c>
    </row>
    <row r="15" spans="1:7" ht="30" customHeight="1" x14ac:dyDescent="0.2">
      <c r="A15" s="15"/>
      <c r="B15" s="19">
        <v>11000</v>
      </c>
      <c r="C15" s="2" t="s">
        <v>15</v>
      </c>
      <c r="D15" s="3">
        <f ca="1">SUMIF(ملخص_المصاريف_الشهرية[رمز G/L],جدول_السنة_حتى_الآن[[#This Row],[رمز G/L]],ملخص_المصاريف_الشهرية[الإجمالي])</f>
        <v>0</v>
      </c>
      <c r="E15" s="3">
        <v>250000</v>
      </c>
      <c r="F15" s="3">
        <f ca="1">IF(جدول_السنة_حتى_الآن[[#This Row],[الميزانية]]="","",جدول_السنة_حتى_الآن[[#This Row],[الميزانية]]-جدول_السنة_حتى_الآن[[#This Row],[الفعلية]])</f>
        <v>250000</v>
      </c>
      <c r="G15" s="4">
        <f ca="1">IFERROR(جدول_السنة_حتى_الآن[[#This Row],[المتبقي بالريال السعودي]]/جدول_السنة_حتى_الآن[[#This Row],[الميزانية]],"")</f>
        <v>1</v>
      </c>
    </row>
    <row r="16" spans="1:7" ht="30" customHeight="1" x14ac:dyDescent="0.2">
      <c r="A16" s="15"/>
      <c r="B16" s="19">
        <v>12000</v>
      </c>
      <c r="C16" s="2" t="s">
        <v>16</v>
      </c>
      <c r="D16" s="3">
        <f ca="1">SUMIF(ملخص_المصاريف_الشهرية[رمز G/L],جدول_السنة_حتى_الآن[[#This Row],[رمز G/L]],ملخص_المصاريف_الشهرية[الإجمالي])</f>
        <v>0</v>
      </c>
      <c r="E16" s="3">
        <v>50000</v>
      </c>
      <c r="F16" s="3">
        <f ca="1">IF(جدول_السنة_حتى_الآن[[#This Row],[الميزانية]]="","",جدول_السنة_حتى_الآن[[#This Row],[الميزانية]]-جدول_السنة_حتى_الآن[[#This Row],[الفعلية]])</f>
        <v>50000</v>
      </c>
      <c r="G16" s="4">
        <f ca="1">IFERROR(جدول_السنة_حتى_الآن[[#This Row],[المتبقي بالريال السعودي]]/جدول_السنة_حتى_الآن[[#This Row],[الميزانية]],"")</f>
        <v>1</v>
      </c>
    </row>
    <row r="17" spans="1:7" ht="30" customHeight="1" x14ac:dyDescent="0.2">
      <c r="A17" s="15"/>
      <c r="B17" s="2" t="s">
        <v>3</v>
      </c>
      <c r="C17" s="2"/>
      <c r="D17" s="18">
        <f ca="1">SUBTOTAL(109,جدول_السنة_حتى_الآن[الفعلية])</f>
        <v>0</v>
      </c>
      <c r="E17" s="18">
        <f>SUBTOTAL(109,جدول_السنة_حتى_الآن[الميزانية])</f>
        <v>1140000</v>
      </c>
      <c r="F17" s="18">
        <f ca="1">SUBTOTAL(109,جدول_السنة_حتى_الآن[المتبقي بالريال السعودي])</f>
        <v>1140000</v>
      </c>
      <c r="G17" s="5">
        <f ca="1">جدول_السنة_حتى_الآن[[#Totals],[المتبقي بالريال السعودي]]/جدول_السنة_حتى_الآن[[#Totals],[الميزانية]]</f>
        <v>1</v>
      </c>
    </row>
  </sheetData>
  <mergeCells count="1">
    <mergeCell ref="B2:E2"/>
  </mergeCells>
  <conditionalFormatting sqref="F5:F16">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أنشئ مقارنة دفتر الأستاذ العام مع الموازنة في هذا المصنف. أدخِل التفاصيل في جدول السنة حتى الآن في ورقة العمل هذه. يوجد ارتباط التنقل في الخلية B1" sqref="A1" xr:uid="{00000000-0002-0000-0000-000000000000}"/>
    <dataValidation allowBlank="1" showInputMessage="1" showErrorMessage="1" prompt="يوجد عنوان ورقة العمل هذه في هذه الخلية. أدخِل السنة في الخلية G2" sqref="B2:E2" xr:uid="{00000000-0002-0000-0000-000001000000}"/>
    <dataValidation allowBlank="1" showInputMessage="1" showErrorMessage="1" prompt="أدخل السنة في الخلية الموجودة على اليسار" sqref="F2" xr:uid="{00000000-0002-0000-0000-000002000000}"/>
    <dataValidation allowBlank="1" showInputMessage="1" showErrorMessage="1" prompt="أدخل السنة في هذه الخلية" sqref="G2" xr:uid="{00000000-0002-0000-0000-000003000000}"/>
    <dataValidation allowBlank="1" showInputMessage="1" showErrorMessage="1" prompt="أدخل رمز دفتر الأستاذ العام في هذا العمود أسفل هذا العنوان" sqref="B4" xr:uid="{00000000-0002-0000-0000-000004000000}"/>
    <dataValidation allowBlank="1" showInputMessage="1" showErrorMessage="1" prompt="أدخل عنوان الحساب في هذا العمود أسفل هذا العنوان" sqref="C4" xr:uid="{00000000-0002-0000-0000-000005000000}"/>
    <dataValidation allowBlank="1" showInputMessage="1" showErrorMessage="1" prompt="يتم حساب المبلغ الفعلي تلقائياً في هذا العمود أسفل هذا العنوان" sqref="D4" xr:uid="{00000000-0002-0000-0000-000006000000}"/>
    <dataValidation allowBlank="1" showInputMessage="1" showErrorMessage="1" prompt="أدخل مبلغ الموازنة في هذا العمود أسفل هذا العنوان" sqref="E4" xr:uid="{00000000-0002-0000-0000-000007000000}"/>
    <dataValidation allowBlank="1" showInputMessage="1" showErrorMessage="1" prompt="يتم تحديث شريط البيانات للمبلغ المتبقي تلقائياً في هذا العمود أسفل هذا العنوان" sqref="F4" xr:uid="{00000000-0002-0000-0000-000008000000}"/>
    <dataValidation allowBlank="1" showInputMessage="1" showErrorMessage="1" prompt="يتم حساب النسبة المئوية المتبقية تلقائيًا في هذا العمود ضمن هذا العنوان" sqref="G4" xr:uid="{00000000-0002-0000-0000-000009000000}"/>
    <dataValidation allowBlank="1" showInputMessage="1" showErrorMessage="1" prompt="يوجد ارتباط الانتقال في هذه الخلية. حدّد للانتقال إلى ورقة العمل &quot;ملخص المصاريف الشهرية&quot;" sqref="B1" xr:uid="{00000000-0002-0000-0000-00000A000000}"/>
  </dataValidations>
  <hyperlinks>
    <hyperlink ref="B1" location="'ملخص المصاريف الشهرية'!A1" tooltip="حدّد للانتقال إلى ورقة العمل &quot;ملخص المصاريف الشهرية&quot;" display="MONTHLY EXPENSES SUMMARY" xr:uid="{00000000-0004-0000-0000-000000000000}"/>
  </hyperlinks>
  <printOptions horizontalCentered="1"/>
  <pageMargins left="0.4" right="0.4" top="0.4" bottom="0.6" header="0.3" footer="0.3"/>
  <pageSetup paperSize="9" scale="90"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F5:F16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A1:Q18"/>
  <sheetViews>
    <sheetView showGridLines="0" rightToLeft="1" workbookViewId="0"/>
  </sheetViews>
  <sheetFormatPr defaultRowHeight="30" customHeight="1" x14ac:dyDescent="0.2"/>
  <cols>
    <col min="1" max="1" width="2.625" style="16" customWidth="1"/>
    <col min="2" max="2" width="12.25" style="16" customWidth="1"/>
    <col min="3" max="3" width="15.75" style="16" customWidth="1"/>
    <col min="4" max="16" width="12.875" style="16" customWidth="1"/>
    <col min="17" max="16384" width="9" style="16"/>
  </cols>
  <sheetData>
    <row r="1" spans="1:17" ht="15" customHeight="1" x14ac:dyDescent="0.2">
      <c r="A1" s="15"/>
      <c r="B1" s="9" t="s">
        <v>22</v>
      </c>
      <c r="C1" s="9" t="s">
        <v>24</v>
      </c>
      <c r="D1" s="15"/>
      <c r="E1" s="15"/>
      <c r="F1" s="15"/>
      <c r="G1" s="15"/>
      <c r="H1" s="15"/>
      <c r="I1" s="15"/>
      <c r="J1" s="15"/>
      <c r="K1" s="15"/>
      <c r="L1" s="15"/>
      <c r="M1" s="15"/>
      <c r="N1" s="15"/>
      <c r="O1" s="15"/>
      <c r="P1" s="15"/>
      <c r="Q1" s="15"/>
    </row>
    <row r="2" spans="1:17" ht="24.75" customHeight="1" thickBot="1" x14ac:dyDescent="0.35">
      <c r="A2" s="15"/>
      <c r="B2" s="26" t="s">
        <v>0</v>
      </c>
      <c r="C2" s="26"/>
      <c r="D2" s="26"/>
      <c r="E2" s="26"/>
      <c r="F2" s="26"/>
      <c r="G2" s="26"/>
      <c r="H2" s="26"/>
      <c r="I2" s="26"/>
      <c r="J2" s="26"/>
      <c r="K2" s="26"/>
      <c r="L2" s="26"/>
      <c r="M2" s="26"/>
      <c r="N2" s="26"/>
      <c r="O2" s="26"/>
      <c r="P2" s="26"/>
      <c r="Q2" s="26"/>
    </row>
    <row r="3" spans="1:17" ht="36.950000000000003" customHeight="1" thickTop="1" x14ac:dyDescent="0.2">
      <c r="A3" s="15"/>
      <c r="B3" s="11" t="s">
        <v>23</v>
      </c>
      <c r="C3" s="15"/>
      <c r="D3" s="12">
        <f ca="1">DATEVALUE("1 يناير "&amp;_السنة)</f>
        <v>43466</v>
      </c>
      <c r="E3" s="12">
        <f ca="1">DATEVALUE("1 فبراير "&amp;_السنة)</f>
        <v>43497</v>
      </c>
      <c r="F3" s="12">
        <f ca="1">DATEVALUE("1 مارس "&amp;_السنة)</f>
        <v>43525</v>
      </c>
      <c r="G3" s="12">
        <f ca="1">DATEVALUE("1 أبريل "&amp;_السنة)</f>
        <v>43556</v>
      </c>
      <c r="H3" s="12">
        <f ca="1">DATEVALUE("1 مايو "&amp;_السنة)</f>
        <v>43586</v>
      </c>
      <c r="I3" s="12">
        <f ca="1">DATEVALUE("1 يونيو "&amp;_السنة)</f>
        <v>43617</v>
      </c>
      <c r="J3" s="12">
        <f ca="1">DATEVALUE("1 يوليو "&amp;_السنة)</f>
        <v>43647</v>
      </c>
      <c r="K3" s="12">
        <f ca="1">DATEVALUE("1 أغسطس "&amp;_السنة)</f>
        <v>43678</v>
      </c>
      <c r="L3" s="12">
        <f ca="1">DATEVALUE("1 سبتمبر "&amp;_السنة)</f>
        <v>43709</v>
      </c>
      <c r="M3" s="12">
        <f ca="1">DATEVALUE("1 أكتوبر "&amp;_السنة)</f>
        <v>43739</v>
      </c>
      <c r="N3" s="12">
        <f ca="1">DATEVALUE("1 نوفمبر "&amp;_السنة)</f>
        <v>43770</v>
      </c>
      <c r="O3" s="12">
        <f ca="1">DATEVALUE("1 ديسمبر "&amp;_السنة)</f>
        <v>43800</v>
      </c>
      <c r="P3" s="15"/>
      <c r="Q3" s="15"/>
    </row>
    <row r="4" spans="1:17" ht="37.5" customHeight="1" x14ac:dyDescent="0.2">
      <c r="A4" s="15"/>
      <c r="B4" s="13"/>
      <c r="C4" s="15"/>
      <c r="D4" s="12">
        <f ca="1">EOMONTH(D3,0)</f>
        <v>43496</v>
      </c>
      <c r="E4" s="12">
        <f ca="1">EOMONTH(E3,0)</f>
        <v>43524</v>
      </c>
      <c r="F4" s="12">
        <f ca="1">EOMONTH(F3,0)</f>
        <v>43555</v>
      </c>
      <c r="G4" s="12">
        <f ca="1">EOMONTH(G3,0)</f>
        <v>43585</v>
      </c>
      <c r="H4" s="12">
        <f ca="1">EOMONTH(H3,0)</f>
        <v>43616</v>
      </c>
      <c r="I4" s="12">
        <f t="shared" ref="I4:O4" ca="1" si="0">EOMONTH(I3,0)</f>
        <v>43646</v>
      </c>
      <c r="J4" s="12">
        <f t="shared" ca="1" si="0"/>
        <v>43677</v>
      </c>
      <c r="K4" s="12">
        <f t="shared" ca="1" si="0"/>
        <v>43708</v>
      </c>
      <c r="L4" s="12">
        <f t="shared" ca="1" si="0"/>
        <v>43738</v>
      </c>
      <c r="M4" s="12">
        <f t="shared" ca="1" si="0"/>
        <v>43769</v>
      </c>
      <c r="N4" s="12">
        <f t="shared" ca="1" si="0"/>
        <v>43799</v>
      </c>
      <c r="O4" s="12">
        <f t="shared" ca="1" si="0"/>
        <v>43830</v>
      </c>
      <c r="P4" s="15"/>
      <c r="Q4" s="15"/>
    </row>
    <row r="5" spans="1:17" ht="30" customHeight="1" x14ac:dyDescent="0.2">
      <c r="A5" s="15"/>
      <c r="B5" s="2" t="s">
        <v>2</v>
      </c>
      <c r="C5" s="2" t="s">
        <v>4</v>
      </c>
      <c r="D5" s="23" t="s">
        <v>25</v>
      </c>
      <c r="E5" s="23" t="s">
        <v>26</v>
      </c>
      <c r="F5" s="23" t="s">
        <v>27</v>
      </c>
      <c r="G5" s="23" t="s">
        <v>28</v>
      </c>
      <c r="H5" s="23" t="s">
        <v>29</v>
      </c>
      <c r="I5" s="23" t="s">
        <v>30</v>
      </c>
      <c r="J5" s="23" t="s">
        <v>31</v>
      </c>
      <c r="K5" s="23" t="s">
        <v>32</v>
      </c>
      <c r="L5" s="23" t="s">
        <v>33</v>
      </c>
      <c r="M5" s="23" t="s">
        <v>34</v>
      </c>
      <c r="N5" s="23" t="s">
        <v>35</v>
      </c>
      <c r="O5" s="23" t="s">
        <v>36</v>
      </c>
      <c r="P5" s="23" t="s">
        <v>3</v>
      </c>
      <c r="Q5" s="23" t="s">
        <v>37</v>
      </c>
    </row>
    <row r="6" spans="1:17" ht="30" customHeight="1" x14ac:dyDescent="0.2">
      <c r="A6" s="15"/>
      <c r="B6" s="19">
        <v>1000</v>
      </c>
      <c r="C6" s="2" t="s">
        <v>5</v>
      </c>
      <c r="D6"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6"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6"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6"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6"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6"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6"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6"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6"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6"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6"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6"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6" s="3">
        <f ca="1">SUM(ملخص_المصاريف_الشهرية[[#This Row],[يناير]:[ديسمبر]])</f>
        <v>0</v>
      </c>
      <c r="Q6" s="18"/>
    </row>
    <row r="7" spans="1:17" ht="30" customHeight="1" x14ac:dyDescent="0.2">
      <c r="A7" s="15"/>
      <c r="B7" s="19">
        <v>2000</v>
      </c>
      <c r="C7" s="2" t="s">
        <v>6</v>
      </c>
      <c r="D7"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7"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7"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7"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7"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7"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7"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7"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7"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7"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7"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7"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7" s="3">
        <f ca="1">SUM(ملخص_المصاريف_الشهرية[[#This Row],[يناير]:[ديسمبر]])</f>
        <v>0</v>
      </c>
      <c r="Q7" s="18"/>
    </row>
    <row r="8" spans="1:17" ht="30" customHeight="1" x14ac:dyDescent="0.2">
      <c r="A8" s="15"/>
      <c r="B8" s="19">
        <v>3000</v>
      </c>
      <c r="C8" s="2" t="s">
        <v>7</v>
      </c>
      <c r="D8"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8"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8"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8"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8"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8"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8"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8"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8"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8"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8"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8"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8" s="3">
        <f ca="1">SUM(ملخص_المصاريف_الشهرية[[#This Row],[يناير]:[ديسمبر]])</f>
        <v>0</v>
      </c>
      <c r="Q8" s="18"/>
    </row>
    <row r="9" spans="1:17" ht="30" customHeight="1" x14ac:dyDescent="0.2">
      <c r="A9" s="15"/>
      <c r="B9" s="19">
        <v>4000</v>
      </c>
      <c r="C9" s="2" t="s">
        <v>8</v>
      </c>
      <c r="D9"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9"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9"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9"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9"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9"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9"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9"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9"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9"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9"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9"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9" s="3">
        <f ca="1">SUM(ملخص_المصاريف_الشهرية[[#This Row],[يناير]:[ديسمبر]])</f>
        <v>0</v>
      </c>
      <c r="Q9" s="18"/>
    </row>
    <row r="10" spans="1:17" ht="30" customHeight="1" x14ac:dyDescent="0.2">
      <c r="A10" s="15"/>
      <c r="B10" s="19">
        <v>5000</v>
      </c>
      <c r="C10" s="2" t="s">
        <v>9</v>
      </c>
      <c r="D10"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0"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0"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0"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0"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0"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0"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0"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0"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0"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0"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0"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0" s="3">
        <f ca="1">SUM(ملخص_المصاريف_الشهرية[[#This Row],[يناير]:[ديسمبر]])</f>
        <v>0</v>
      </c>
      <c r="Q10" s="18"/>
    </row>
    <row r="11" spans="1:17" ht="30" customHeight="1" x14ac:dyDescent="0.2">
      <c r="A11" s="15"/>
      <c r="B11" s="19">
        <v>6000</v>
      </c>
      <c r="C11" s="2" t="s">
        <v>10</v>
      </c>
      <c r="D11"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1"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1"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1"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1"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1"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1"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1"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1"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1"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1"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1"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1" s="3">
        <f ca="1">SUM(ملخص_المصاريف_الشهرية[[#This Row],[يناير]:[ديسمبر]])</f>
        <v>0</v>
      </c>
      <c r="Q11" s="18"/>
    </row>
    <row r="12" spans="1:17" ht="30" customHeight="1" x14ac:dyDescent="0.2">
      <c r="A12" s="15"/>
      <c r="B12" s="19">
        <v>7000</v>
      </c>
      <c r="C12" s="2" t="s">
        <v>11</v>
      </c>
      <c r="D12"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2"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2"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2"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2"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2"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2"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2"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2"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2"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2"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2"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2" s="3">
        <f ca="1">SUM(ملخص_المصاريف_الشهرية[[#This Row],[يناير]:[ديسمبر]])</f>
        <v>0</v>
      </c>
      <c r="Q12" s="18"/>
    </row>
    <row r="13" spans="1:17" ht="30" customHeight="1" x14ac:dyDescent="0.2">
      <c r="A13" s="15"/>
      <c r="B13" s="19">
        <v>8000</v>
      </c>
      <c r="C13" s="2" t="s">
        <v>12</v>
      </c>
      <c r="D13"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3"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3"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3"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3"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3"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3"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3"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3"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3"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3"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3"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3" s="3">
        <f ca="1">SUM(ملخص_المصاريف_الشهرية[[#This Row],[يناير]:[ديسمبر]])</f>
        <v>0</v>
      </c>
      <c r="Q13" s="18"/>
    </row>
    <row r="14" spans="1:17" ht="30" customHeight="1" x14ac:dyDescent="0.2">
      <c r="A14" s="15"/>
      <c r="B14" s="19">
        <v>9000</v>
      </c>
      <c r="C14" s="2" t="s">
        <v>13</v>
      </c>
      <c r="D14"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4"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4"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4"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4"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4"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4"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4"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4"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4"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4"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4"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4" s="3">
        <f ca="1">SUM(ملخص_المصاريف_الشهرية[[#This Row],[يناير]:[ديسمبر]])</f>
        <v>0</v>
      </c>
      <c r="Q14" s="18"/>
    </row>
    <row r="15" spans="1:17" ht="30" customHeight="1" x14ac:dyDescent="0.2">
      <c r="A15" s="15"/>
      <c r="B15" s="19">
        <v>10000</v>
      </c>
      <c r="C15" s="2" t="s">
        <v>14</v>
      </c>
      <c r="D15"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5"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5"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5"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5"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5"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5"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5"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5"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5"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5"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5"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5" s="3">
        <f ca="1">SUM(ملخص_المصاريف_الشهرية[[#This Row],[يناير]:[ديسمبر]])</f>
        <v>0</v>
      </c>
      <c r="Q15" s="18"/>
    </row>
    <row r="16" spans="1:17" ht="30" customHeight="1" x14ac:dyDescent="0.2">
      <c r="A16" s="15"/>
      <c r="B16" s="19">
        <v>11000</v>
      </c>
      <c r="C16" s="2" t="s">
        <v>15</v>
      </c>
      <c r="D16"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6"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6"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6"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6"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6"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6"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6"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6"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6"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6"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6"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6" s="3">
        <f ca="1">SUM(ملخص_المصاريف_الشهرية[[#This Row],[يناير]:[ديسمبر]])</f>
        <v>0</v>
      </c>
      <c r="Q16" s="18"/>
    </row>
    <row r="17" spans="1:17" ht="30" customHeight="1" x14ac:dyDescent="0.2">
      <c r="A17" s="15"/>
      <c r="B17" s="19">
        <v>12000</v>
      </c>
      <c r="C17" s="2" t="s">
        <v>16</v>
      </c>
      <c r="D17" s="3">
        <f ca="1">SUMIFS(المصاريف_المفصلة[مبلغ الشيك],المصاريف_المفصلة[رمز G/L],ملخص_المصاريف_الشهرية[[#This Row],[رمز G/L]],المصاريف_المفصلة[تاريخ الفاتورة],"&gt;="&amp;D$3,المصاريف_المفصلة[تاريخ الفاتورة],"&lt;="&amp;D$4)+SUMIFS(غير_ذلك[مبلغ الشيك],غير_ذلك[رمز G/L],ملخص_المصاريف_الشهرية[[#This Row],[رمز G/L]],غير_ذلك[تاريخ تقديم طلب الشيك],"&gt;="&amp;DATEVALUE("1 "&amp;ملخص_المصاريف_الشهرية[[#Headers],[يناير]]&amp;" "&amp;_السنة),غير_ذلك[تاريخ تقديم طلب الشيك],"&lt;="&amp;D$4)</f>
        <v>0</v>
      </c>
      <c r="E17" s="3">
        <f ca="1">SUMIFS(المصاريف_المفصلة[مبلغ الشيك],المصاريف_المفصلة[رمز G/L],ملخص_المصاريف_الشهرية[[#This Row],[رمز G/L]],المصاريف_المفصلة[تاريخ الفاتورة],"&gt;="&amp;E$3,المصاريف_المفصلة[تاريخ الفاتورة],"&lt;="&amp;E$4)+SUMIFS(غير_ذلك[مبلغ الشيك],غير_ذلك[رمز G/L],ملخص_المصاريف_الشهرية[[#This Row],[رمز G/L]],غير_ذلك[تاريخ تقديم طلب الشيك],"&gt;="&amp;DATEVALUE("1 "&amp;ملخص_المصاريف_الشهرية[[#Headers],[فبراير]]&amp;" "&amp;_السنة),غير_ذلك[تاريخ تقديم طلب الشيك],"&lt;="&amp;E$4)</f>
        <v>0</v>
      </c>
      <c r="F17" s="3">
        <f ca="1">SUMIFS(المصاريف_المفصلة[مبلغ الشيك],المصاريف_المفصلة[رمز G/L],ملخص_المصاريف_الشهرية[[#This Row],[رمز G/L]],المصاريف_المفصلة[تاريخ الفاتورة],"&gt;="&amp;F$3,المصاريف_المفصلة[تاريخ الفاتورة],"&lt;="&amp;F$4)+SUMIFS(غير_ذلك[مبلغ الشيك],غير_ذلك[رمز G/L],ملخص_المصاريف_الشهرية[[#This Row],[رمز G/L]],غير_ذلك[تاريخ تقديم طلب الشيك],"&gt;="&amp;DATEVALUE("1 "&amp;ملخص_المصاريف_الشهرية[[#Headers],[مارس]]&amp;" "&amp;_السنة),غير_ذلك[تاريخ تقديم طلب الشيك],"&lt;="&amp;F$4)</f>
        <v>0</v>
      </c>
      <c r="G17" s="3">
        <f ca="1">SUMIFS(المصاريف_المفصلة[مبلغ الشيك],المصاريف_المفصلة[رمز G/L],ملخص_المصاريف_الشهرية[[#This Row],[رمز G/L]],المصاريف_المفصلة[تاريخ الفاتورة],"&gt;="&amp;G$3,المصاريف_المفصلة[تاريخ الفاتورة],"&lt;="&amp;G$4)+SUMIFS(غير_ذلك[مبلغ الشيك],غير_ذلك[رمز G/L],ملخص_المصاريف_الشهرية[[#This Row],[رمز G/L]],غير_ذلك[تاريخ تقديم طلب الشيك],"&gt;="&amp;DATEVALUE("1 "&amp;ملخص_المصاريف_الشهرية[[#Headers],[أبريل]]&amp;" "&amp;_السنة),غير_ذلك[تاريخ تقديم طلب الشيك],"&lt;="&amp;G$4)</f>
        <v>0</v>
      </c>
      <c r="H17" s="3">
        <f ca="1">SUMIFS(المصاريف_المفصلة[مبلغ الشيك],المصاريف_المفصلة[رمز G/L],ملخص_المصاريف_الشهرية[[#This Row],[رمز G/L]],المصاريف_المفصلة[تاريخ الفاتورة],"&gt;="&amp;H$3,المصاريف_المفصلة[تاريخ الفاتورة],"&lt;="&amp;H$4)+SUMIFS(غير_ذلك[مبلغ الشيك],غير_ذلك[رمز G/L],ملخص_المصاريف_الشهرية[[#This Row],[رمز G/L]],غير_ذلك[تاريخ تقديم طلب الشيك],"&gt;="&amp;DATEVALUE("1 "&amp;ملخص_المصاريف_الشهرية[[#Headers],[مايو]]&amp;" "&amp;_السنة),غير_ذلك[تاريخ تقديم طلب الشيك],"&lt;="&amp;H$4)</f>
        <v>0</v>
      </c>
      <c r="I17" s="3">
        <f ca="1">SUMIFS(المصاريف_المفصلة[مبلغ الشيك],المصاريف_المفصلة[رمز G/L],ملخص_المصاريف_الشهرية[[#This Row],[رمز G/L]],المصاريف_المفصلة[تاريخ الفاتورة],"&gt;="&amp;I$3,المصاريف_المفصلة[تاريخ الفاتورة],"&lt;="&amp;I$4)+SUMIFS(غير_ذلك[مبلغ الشيك],غير_ذلك[رمز G/L],ملخص_المصاريف_الشهرية[[#This Row],[رمز G/L]],غير_ذلك[تاريخ تقديم طلب الشيك],"&gt;="&amp;DATEVALUE("1 "&amp;ملخص_المصاريف_الشهرية[[#Headers],[يونيو]]&amp;" "&amp;_السنة),غير_ذلك[تاريخ تقديم طلب الشيك],"&lt;="&amp;I$4)</f>
        <v>0</v>
      </c>
      <c r="J17" s="3">
        <f ca="1">SUMIFS(المصاريف_المفصلة[مبلغ الشيك],المصاريف_المفصلة[رمز G/L],ملخص_المصاريف_الشهرية[[#This Row],[رمز G/L]],المصاريف_المفصلة[تاريخ الفاتورة],"&gt;="&amp;J$3,المصاريف_المفصلة[تاريخ الفاتورة],"&lt;="&amp;J$4)+SUMIFS(غير_ذلك[مبلغ الشيك],غير_ذلك[رمز G/L],ملخص_المصاريف_الشهرية[[#This Row],[رمز G/L]],غير_ذلك[تاريخ تقديم طلب الشيك],"&gt;="&amp;DATEVALUE("1 "&amp;ملخص_المصاريف_الشهرية[[#Headers],[يوليو]]&amp;" "&amp;_السنة),غير_ذلك[تاريخ تقديم طلب الشيك],"&lt;="&amp;J$4)</f>
        <v>0</v>
      </c>
      <c r="K17" s="3">
        <f ca="1">SUMIFS(المصاريف_المفصلة[مبلغ الشيك],المصاريف_المفصلة[رمز G/L],ملخص_المصاريف_الشهرية[[#This Row],[رمز G/L]],المصاريف_المفصلة[تاريخ الفاتورة],"&gt;="&amp;K$3,المصاريف_المفصلة[تاريخ الفاتورة],"&lt;="&amp;K$4)+SUMIFS(غير_ذلك[مبلغ الشيك],غير_ذلك[رمز G/L],ملخص_المصاريف_الشهرية[[#This Row],[رمز G/L]],غير_ذلك[تاريخ تقديم طلب الشيك],"&gt;="&amp;DATEVALUE("1 "&amp;ملخص_المصاريف_الشهرية[[#Headers],[أغسطس]]&amp;" "&amp;_السنة),غير_ذلك[تاريخ تقديم طلب الشيك],"&lt;="&amp;K$4)</f>
        <v>0</v>
      </c>
      <c r="L17" s="3">
        <f ca="1">SUMIFS(المصاريف_المفصلة[مبلغ الشيك],المصاريف_المفصلة[رمز G/L],ملخص_المصاريف_الشهرية[[#This Row],[رمز G/L]],المصاريف_المفصلة[تاريخ الفاتورة],"&gt;="&amp;L$3,المصاريف_المفصلة[تاريخ الفاتورة],"&lt;="&amp;L$4)+SUMIFS(غير_ذلك[مبلغ الشيك],غير_ذلك[رمز G/L],ملخص_المصاريف_الشهرية[[#This Row],[رمز G/L]],غير_ذلك[تاريخ تقديم طلب الشيك],"&gt;="&amp;DATEVALUE("1 "&amp;ملخص_المصاريف_الشهرية[[#Headers],[سبتمبر]]&amp;" "&amp;_السنة),غير_ذلك[تاريخ تقديم طلب الشيك],"&lt;="&amp;L$4)</f>
        <v>0</v>
      </c>
      <c r="M17" s="3">
        <f ca="1">SUMIFS(المصاريف_المفصلة[مبلغ الشيك],المصاريف_المفصلة[رمز G/L],ملخص_المصاريف_الشهرية[[#This Row],[رمز G/L]],المصاريف_المفصلة[تاريخ الفاتورة],"&gt;="&amp;M$3,المصاريف_المفصلة[تاريخ الفاتورة],"&lt;="&amp;M$4)+SUMIFS(غير_ذلك[مبلغ الشيك],غير_ذلك[رمز G/L],ملخص_المصاريف_الشهرية[[#This Row],[رمز G/L]],غير_ذلك[تاريخ تقديم طلب الشيك],"&gt;="&amp;DATEVALUE("1 "&amp;ملخص_المصاريف_الشهرية[[#Headers],[أكتوبر]]&amp;" "&amp;_السنة),غير_ذلك[تاريخ تقديم طلب الشيك],"&lt;="&amp;M$4)</f>
        <v>0</v>
      </c>
      <c r="N17" s="3">
        <f ca="1">SUMIFS(المصاريف_المفصلة[مبلغ الشيك],المصاريف_المفصلة[رمز G/L],ملخص_المصاريف_الشهرية[[#This Row],[رمز G/L]],المصاريف_المفصلة[تاريخ الفاتورة],"&gt;="&amp;N$3,المصاريف_المفصلة[تاريخ الفاتورة],"&lt;="&amp;N$4)+SUMIFS(غير_ذلك[مبلغ الشيك],غير_ذلك[رمز G/L],ملخص_المصاريف_الشهرية[[#This Row],[رمز G/L]],غير_ذلك[تاريخ تقديم طلب الشيك],"&gt;="&amp;DATEVALUE("1 "&amp;ملخص_المصاريف_الشهرية[[#Headers],[نوفمبر]]&amp;" "&amp;_السنة),غير_ذلك[تاريخ تقديم طلب الشيك],"&lt;="&amp;N$4)</f>
        <v>0</v>
      </c>
      <c r="O17" s="3">
        <f ca="1">SUMIFS(المصاريف_المفصلة[مبلغ الشيك],المصاريف_المفصلة[رمز G/L],ملخص_المصاريف_الشهرية[[#This Row],[رمز G/L]],المصاريف_المفصلة[تاريخ الفاتورة],"&gt;="&amp;O$3,المصاريف_المفصلة[تاريخ الفاتورة],"&lt;="&amp;O$4)+SUMIFS(غير_ذلك[مبلغ الشيك],غير_ذلك[رمز G/L],ملخص_المصاريف_الشهرية[[#This Row],[رمز G/L]],غير_ذلك[تاريخ تقديم طلب الشيك],"&gt;="&amp;DATEVALUE("1 "&amp;ملخص_المصاريف_الشهرية[[#Headers],[ديسمبر]]&amp;" "&amp;_السنة),غير_ذلك[تاريخ تقديم طلب الشيك],"&lt;="&amp;O$4)</f>
        <v>0</v>
      </c>
      <c r="P17" s="3">
        <f ca="1">SUM(ملخص_المصاريف_الشهرية[[#This Row],[يناير]:[ديسمبر]])</f>
        <v>0</v>
      </c>
      <c r="Q17" s="18"/>
    </row>
    <row r="18" spans="1:17" ht="30" customHeight="1" x14ac:dyDescent="0.2">
      <c r="A18" s="15"/>
      <c r="B18" s="6" t="s">
        <v>3</v>
      </c>
      <c r="C18" s="2"/>
      <c r="D18" s="18">
        <f ca="1">SUBTOTAL(109,ملخص_المصاريف_الشهرية[يناير])</f>
        <v>0</v>
      </c>
      <c r="E18" s="18">
        <f ca="1">SUBTOTAL(109,ملخص_المصاريف_الشهرية[فبراير])</f>
        <v>0</v>
      </c>
      <c r="F18" s="18">
        <f ca="1">SUBTOTAL(109,ملخص_المصاريف_الشهرية[مارس])</f>
        <v>0</v>
      </c>
      <c r="G18" s="18">
        <f ca="1">SUBTOTAL(109,ملخص_المصاريف_الشهرية[أبريل])</f>
        <v>0</v>
      </c>
      <c r="H18" s="18">
        <f ca="1">SUBTOTAL(109,ملخص_المصاريف_الشهرية[مايو])</f>
        <v>0</v>
      </c>
      <c r="I18" s="18">
        <f ca="1">SUBTOTAL(109,ملخص_المصاريف_الشهرية[يونيو])</f>
        <v>0</v>
      </c>
      <c r="J18" s="18">
        <f ca="1">SUBTOTAL(109,ملخص_المصاريف_الشهرية[يوليو])</f>
        <v>0</v>
      </c>
      <c r="K18" s="18">
        <f ca="1">SUBTOTAL(109,ملخص_المصاريف_الشهرية[أغسطس])</f>
        <v>0</v>
      </c>
      <c r="L18" s="18">
        <f ca="1">SUBTOTAL(109,ملخص_المصاريف_الشهرية[سبتمبر])</f>
        <v>0</v>
      </c>
      <c r="M18" s="18">
        <f ca="1">SUBTOTAL(109,ملخص_المصاريف_الشهرية[أكتوبر])</f>
        <v>0</v>
      </c>
      <c r="N18" s="18">
        <f ca="1">SUBTOTAL(109,ملخص_المصاريف_الشهرية[نوفمبر])</f>
        <v>0</v>
      </c>
      <c r="O18" s="18">
        <f ca="1">SUBTOTAL(109,ملخص_المصاريف_الشهرية[ديسمبر])</f>
        <v>0</v>
      </c>
      <c r="P18" s="18">
        <f ca="1">SUBTOTAL(109,ملخص_المصاريف_الشهرية[الإجمالي])</f>
        <v>0</v>
      </c>
      <c r="Q18" s="2"/>
    </row>
  </sheetData>
  <mergeCells count="1">
    <mergeCell ref="B2:Q2"/>
  </mergeCells>
  <dataValidations count="9">
    <dataValidation allowBlank="1" showInputMessage="1" showErrorMessage="1" prompt="أنشئ &quot;ملخص المصاريف الشهرية&quot; في ورقة العمل هذه. أدخل التفاصيل في جدول &quot;المصاريف الشهرية&quot;. تقوم ارتباطات الانتقال في الخليتين B1 وC1 بالانتقال إلى ورقة العمل السابقة والتالية" sqref="A1" xr:uid="{00000000-0002-0000-0100-000000000000}"/>
    <dataValidation allowBlank="1" showInputMessage="1" showErrorMessage="1" prompt="أدخل رمز دفتر الأستاذ العام في هذا العمود أسفل هذا العنوان" sqref="B5" xr:uid="{00000000-0002-0000-0100-000001000000}"/>
    <dataValidation allowBlank="1" showInputMessage="1" showErrorMessage="1" prompt="أدخل عنوان الحساب في هذا العمود أسفل هذا العنوان" sqref="C5" xr:uid="{00000000-0002-0000-0100-000002000000}"/>
    <dataValidation allowBlank="1" showInputMessage="1" showErrorMessage="1" prompt="يتم حساب المبلغ الفعلي لهذا الشهر تلقائياً في هذا العمود أسفل هذا العنوان" sqref="D5:O5" xr:uid="{00000000-0002-0000-0100-000003000000}"/>
    <dataValidation allowBlank="1" showInputMessage="1" showErrorMessage="1" prompt="يتم حساب الإجمالي تلقائياً في هذا العمود أسفل هذا العنوان" sqref="P5" xr:uid="{00000000-0002-0000-0100-000004000000}"/>
    <dataValidation allowBlank="1" showInputMessage="1" showErrorMessage="1" prompt="يتم عرض خط مؤشر لإظهار تصور اتجاه المصروفات بقدر مصروف واحد خلال 12 شهراً في هذا العمود " sqref="Q5" xr:uid="{00000000-0002-0000-0100-000005000000}"/>
    <dataValidation allowBlank="1" showInputMessage="1" showErrorMessage="1" prompt="يوجد ارتباط التنقل في هذه الخلية. حدّده للانتقال إلى ورقة عمل ملخص موازنة السنة حتى الآن" sqref="B1" xr:uid="{00000000-0002-0000-0100-000006000000}"/>
    <dataValidation allowBlank="1" showInputMessage="1" showErrorMessage="1" prompt="يوجد ارتباط الانتقال في هذه الخلية. حدّده للانتقال إلى ورقة العمل &quot;المصاريف المفصلة&quot;" sqref="C1" xr:uid="{00000000-0002-0000-0100-000007000000}"/>
    <dataValidation allowBlank="1" showInputMessage="1" showErrorMessage="1" prompt="يوجد عنوان ورقة العمل هذه في هذه الخلية. يوجد مقسم طريقة العرض لتصفية الجدول حسب &quot;عنوان الحساب&quot; في الخلية B3. لا تحذف الصيغ الموجودة في الخلايا D3 حتى Q4" sqref="B2:Q2" xr:uid="{00000000-0002-0000-0100-000008000000}"/>
  </dataValidations>
  <hyperlinks>
    <hyperlink ref="B1" location="'ملخص موازنة السنة حتى الآن'!A1" tooltip="حدّد للانتقال إلى ورقة العمل &quot;ملخص موازنة السنة حتى الآن&quot;" display="YTD BUDGET SUMMARY" xr:uid="{00000000-0004-0000-0100-000000000000}"/>
    <hyperlink ref="C1" location="'المصاريف المفصلة'!A1" tooltip="حدّد للانتقال إلى ورقة العمل &quot;المصاريف المفصلة&quot;" display="ITEMIZED EXPENSES" xr:uid="{00000000-0004-0000-0100-000001000000}"/>
  </hyperlinks>
  <printOptions horizontalCentered="1"/>
  <pageMargins left="0.4" right="0.4" top="0.4" bottom="0.6" header="0.3" footer="0.3"/>
  <pageSetup paperSize="9" scale="63"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rightToLeft="1"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'ملخص المصاريف الشهرية'!D6:O6</xm:f>
              <xm:sqref>Q6</xm:sqref>
            </x14:sparkline>
            <x14:sparkline>
              <xm:f>'ملخص المصاريف الشهرية'!D7:O7</xm:f>
              <xm:sqref>Q7</xm:sqref>
            </x14:sparkline>
            <x14:sparkline>
              <xm:f>'ملخص المصاريف الشهرية'!D8:O8</xm:f>
              <xm:sqref>Q8</xm:sqref>
            </x14:sparkline>
            <x14:sparkline>
              <xm:f>'ملخص المصاريف الشهرية'!D9:O9</xm:f>
              <xm:sqref>Q9</xm:sqref>
            </x14:sparkline>
            <x14:sparkline>
              <xm:f>'ملخص المصاريف الشهرية'!D10:O10</xm:f>
              <xm:sqref>Q10</xm:sqref>
            </x14:sparkline>
            <x14:sparkline>
              <xm:f>'ملخص المصاريف الشهرية'!D11:O11</xm:f>
              <xm:sqref>Q11</xm:sqref>
            </x14:sparkline>
            <x14:sparkline>
              <xm:f>'ملخص المصاريف الشهرية'!D12:O12</xm:f>
              <xm:sqref>Q12</xm:sqref>
            </x14:sparkline>
            <x14:sparkline>
              <xm:f>'ملخص المصاريف الشهرية'!D13:O13</xm:f>
              <xm:sqref>Q13</xm:sqref>
            </x14:sparkline>
            <x14:sparkline>
              <xm:f>'ملخص المصاريف الشهرية'!D14:O14</xm:f>
              <xm:sqref>Q14</xm:sqref>
            </x14:sparkline>
            <x14:sparkline>
              <xm:f>'ملخص المصاريف الشهرية'!D15:O15</xm:f>
              <xm:sqref>Q15</xm:sqref>
            </x14:sparkline>
            <x14:sparkline>
              <xm:f>'ملخص المصاريف الشهرية'!D16:O16</xm:f>
              <xm:sqref>Q16</xm:sqref>
            </x14:sparkline>
            <x14:sparkline>
              <xm:f>'ملخص المصاريف الشهرية'!D17:O17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A1:J6"/>
  <sheetViews>
    <sheetView showGridLines="0" rightToLeft="1" workbookViewId="0"/>
  </sheetViews>
  <sheetFormatPr defaultRowHeight="30" customHeight="1" x14ac:dyDescent="0.2"/>
  <cols>
    <col min="1" max="1" width="2.625" customWidth="1"/>
    <col min="2" max="2" width="12.25" customWidth="1"/>
    <col min="3" max="3" width="13" customWidth="1"/>
    <col min="4" max="4" width="15.625" customWidth="1"/>
    <col min="5" max="5" width="29.875" customWidth="1"/>
    <col min="6" max="6" width="16" customWidth="1"/>
    <col min="7" max="7" width="29.875" customWidth="1"/>
    <col min="8" max="8" width="22.5" customWidth="1"/>
    <col min="9" max="9" width="14.625" customWidth="1"/>
    <col min="10" max="10" width="15.375" customWidth="1"/>
  </cols>
  <sheetData>
    <row r="1" spans="1:10" ht="15" customHeight="1" x14ac:dyDescent="0.2">
      <c r="A1" s="1"/>
      <c r="B1" s="9" t="s">
        <v>0</v>
      </c>
      <c r="C1" s="9" t="s">
        <v>39</v>
      </c>
      <c r="D1" s="1"/>
      <c r="E1" s="1"/>
      <c r="F1" s="1"/>
      <c r="G1" s="1"/>
      <c r="H1" s="1"/>
      <c r="I1" s="1"/>
      <c r="J1" s="1"/>
    </row>
    <row r="2" spans="1:10" ht="24.75" customHeight="1" thickBot="1" x14ac:dyDescent="0.25">
      <c r="A2" s="1"/>
      <c r="B2" s="28" t="s">
        <v>24</v>
      </c>
      <c r="C2" s="28"/>
      <c r="D2" s="28"/>
      <c r="E2" s="28"/>
      <c r="F2" s="28"/>
      <c r="G2" s="28"/>
      <c r="H2" s="28"/>
      <c r="I2" s="28"/>
      <c r="J2" s="28"/>
    </row>
    <row r="3" spans="1:10" ht="75" customHeight="1" thickTop="1" x14ac:dyDescent="0.2">
      <c r="A3" s="1"/>
      <c r="B3" s="27" t="s">
        <v>38</v>
      </c>
      <c r="C3" s="27"/>
      <c r="D3" s="27"/>
      <c r="E3" s="27"/>
      <c r="F3" s="27"/>
      <c r="G3" s="27" t="s">
        <v>47</v>
      </c>
      <c r="H3" s="27"/>
      <c r="I3" s="27"/>
      <c r="J3" s="27"/>
    </row>
    <row r="4" spans="1:10" ht="30" customHeight="1" x14ac:dyDescent="0.2">
      <c r="A4" s="1"/>
      <c r="B4" s="2" t="s">
        <v>2</v>
      </c>
      <c r="C4" s="2" t="s">
        <v>40</v>
      </c>
      <c r="D4" s="2" t="s">
        <v>42</v>
      </c>
      <c r="E4" s="2" t="s">
        <v>43</v>
      </c>
      <c r="F4" s="2" t="s">
        <v>46</v>
      </c>
      <c r="G4" s="2" t="s">
        <v>48</v>
      </c>
      <c r="H4" s="2" t="s">
        <v>51</v>
      </c>
      <c r="I4" s="2" t="s">
        <v>54</v>
      </c>
      <c r="J4" s="2" t="s">
        <v>57</v>
      </c>
    </row>
    <row r="5" spans="1:10" ht="30" customHeight="1" x14ac:dyDescent="0.2">
      <c r="A5" s="1"/>
      <c r="B5" s="19">
        <v>1000</v>
      </c>
      <c r="C5" s="22" t="s">
        <v>41</v>
      </c>
      <c r="D5" s="7">
        <v>100</v>
      </c>
      <c r="E5" s="2" t="s">
        <v>44</v>
      </c>
      <c r="F5" s="24">
        <v>750.75</v>
      </c>
      <c r="G5" s="6" t="s">
        <v>49</v>
      </c>
      <c r="H5" s="2" t="s">
        <v>52</v>
      </c>
      <c r="I5" s="2" t="s">
        <v>55</v>
      </c>
      <c r="J5" s="20" t="s">
        <v>41</v>
      </c>
    </row>
    <row r="6" spans="1:10" ht="30" customHeight="1" x14ac:dyDescent="0.2">
      <c r="A6" s="1"/>
      <c r="B6" s="19">
        <v>7000</v>
      </c>
      <c r="C6" s="22" t="s">
        <v>41</v>
      </c>
      <c r="D6" s="7">
        <v>101</v>
      </c>
      <c r="E6" s="2" t="s">
        <v>45</v>
      </c>
      <c r="F6" s="3">
        <v>2500</v>
      </c>
      <c r="G6" s="6" t="s">
        <v>50</v>
      </c>
      <c r="H6" s="2" t="s">
        <v>53</v>
      </c>
      <c r="I6" s="2" t="s">
        <v>56</v>
      </c>
      <c r="J6" s="21" t="s">
        <v>41</v>
      </c>
    </row>
  </sheetData>
  <mergeCells count="3">
    <mergeCell ref="B3:F3"/>
    <mergeCell ref="G3:J3"/>
    <mergeCell ref="B2:J2"/>
  </mergeCells>
  <dataValidations count="13">
    <dataValidation allowBlank="1" showInputMessage="1" showErrorMessage="1" prompt="أنشئ &quot;المصاريف المفصلة&quot; في ورقة العمل هذه. أدخل التفاصيل في جدول &quot;المصاريف المفصلة&quot;. تعمل ارتباطات الانتقال في الخليتين B1 وC1 على الانتقال إلى ورقة العمل السابقة والتالية" sqref="A1" xr:uid="{00000000-0002-0000-0200-000000000000}"/>
    <dataValidation allowBlank="1" showInputMessage="1" showErrorMessage="1" prompt="أدخل رمز دفتر الأستاذ العام في هذا العمود أسفل هذا العنوان" sqref="B4" xr:uid="{00000000-0002-0000-0200-000001000000}"/>
    <dataValidation allowBlank="1" showInputMessage="1" showErrorMessage="1" prompt="أدخل تاريخ الفاتورة في هذا العمود أسفل هذا العنوان" sqref="C4" xr:uid="{00000000-0002-0000-0200-000002000000}"/>
    <dataValidation allowBlank="1" showInputMessage="1" showErrorMessage="1" prompt="أدخل رقم الفاتورة في هذا العمود أسفل هذا العنوان" sqref="D4" xr:uid="{00000000-0002-0000-0200-000003000000}"/>
    <dataValidation allowBlank="1" showInputMessage="1" showErrorMessage="1" prompt="أدخل المطلوب حسب الاسم في هذا العمود أسفل هذا العنوان" sqref="E4" xr:uid="{00000000-0002-0000-0200-000004000000}"/>
    <dataValidation allowBlank="1" showInputMessage="1" showErrorMessage="1" prompt="أدخل مبلغ الشيك في هذا العمود أسفل هذا العنوان" sqref="F4" xr:uid="{00000000-0002-0000-0200-000005000000}"/>
    <dataValidation allowBlank="1" showInputMessage="1" showErrorMessage="1" prompt="أدخل اسم المستفيد في هذا العمود أسفل هذا العنوان" sqref="G4" xr:uid="{00000000-0002-0000-0200-000006000000}"/>
    <dataValidation allowBlank="1" showInputMessage="1" showErrorMessage="1" prompt="أدخل غرض استخدام الشيك في هذا العمود أسفل هذا العنوان" sqref="H4" xr:uid="{00000000-0002-0000-0200-000007000000}"/>
    <dataValidation allowBlank="1" showInputMessage="1" showErrorMessage="1" prompt="أدخل أسلوب التوزيع في هذا العمود أسفل هذا العنوان" sqref="I4" xr:uid="{00000000-0002-0000-0200-000008000000}"/>
    <dataValidation allowBlank="1" showInputMessage="1" showErrorMessage="1" prompt="أدخل تاريخ الملف في هذا العمود أسفل هذا العنوان" sqref="J4" xr:uid="{00000000-0002-0000-0200-000009000000}"/>
    <dataValidation allowBlank="1" showInputMessage="1" showErrorMessage="1" prompt="يوجد عنوان ورقة العمل هذه في هذه الخلية. يوجد مقسم طريقة العرض لتصفية الجدول حسب المطلوب بواسطة في الخلية B3 ويوجد مقسم طريقة العرض لتصفية الجدول حسب المستفيد في الخلية G3" sqref="B2:J2" xr:uid="{00000000-0002-0000-0200-00000A000000}"/>
    <dataValidation allowBlank="1" showInputMessage="1" showErrorMessage="1" prompt="ارتباط التنقل. حدّده للانتقال إلى ملخص المصاريف الشهرية" sqref="B1" xr:uid="{00000000-0002-0000-0200-00000B000000}"/>
    <dataValidation allowBlank="1" showInputMessage="1" showErrorMessage="1" prompt="يوجد ارتباط الانتقال في هذه الخلية. حدّده للانتقال إلى ورقة العمل &quot;الأعمال الخيرية والجهات الراعية&quot;" sqref="C1" xr:uid="{00000000-0002-0000-0200-00000C000000}"/>
  </dataValidations>
  <hyperlinks>
    <hyperlink ref="B1" location="'ملخص المصاريف الشهرية'!A1" tooltip="حدّد للانتقال إلى ورقة العمل &quot;ملخص المصاريف الشهرية&quot;" display="MONTHLY EXPENSES SUMMARY" xr:uid="{00000000-0004-0000-0200-000000000000}"/>
    <hyperlink ref="C1" location="'الأعمال الخيرية والجهات الراعية'!A1" tooltip="حدّد للانتقال إلى ورقة العمل &quot;الأعمال الخيرية والجهات الراعية&quot;" display="الأعمال الخيرية والجهات الراعية" xr:uid="{00000000-0004-0000-0200-000001000000}"/>
  </hyperlinks>
  <printOptions horizontalCentered="1"/>
  <pageMargins left="0.4" right="0.4" top="0.4" bottom="0.6" header="0.3" footer="0.3"/>
  <pageSetup paperSize="9" scale="79"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A1:L6"/>
  <sheetViews>
    <sheetView showGridLines="0" rightToLeft="1" workbookViewId="0"/>
  </sheetViews>
  <sheetFormatPr defaultRowHeight="30" customHeight="1" x14ac:dyDescent="0.2"/>
  <cols>
    <col min="1" max="1" width="2.625" customWidth="1"/>
    <col min="2" max="2" width="12.25" customWidth="1"/>
    <col min="3" max="3" width="18" customWidth="1"/>
    <col min="4" max="4" width="28.625" customWidth="1"/>
    <col min="5" max="5" width="17.25" customWidth="1"/>
    <col min="6" max="6" width="17.375" customWidth="1"/>
    <col min="7" max="7" width="26.875" customWidth="1"/>
    <col min="8" max="8" width="16.5" customWidth="1"/>
    <col min="9" max="9" width="21.625" customWidth="1"/>
    <col min="10" max="10" width="15.375" customWidth="1"/>
    <col min="11" max="11" width="15.25" customWidth="1"/>
    <col min="12" max="12" width="11.625" customWidth="1"/>
  </cols>
  <sheetData>
    <row r="1" spans="1:12" ht="15" customHeight="1" x14ac:dyDescent="0.2">
      <c r="A1" s="1"/>
      <c r="B1" s="9" t="s">
        <v>24</v>
      </c>
      <c r="C1" s="14"/>
      <c r="D1" s="1"/>
      <c r="E1" s="1"/>
      <c r="F1" s="1"/>
      <c r="G1" s="1"/>
      <c r="H1" s="1"/>
      <c r="I1" s="1"/>
      <c r="J1" s="1"/>
      <c r="K1" s="1"/>
      <c r="L1" s="1"/>
    </row>
    <row r="2" spans="1:12" ht="24.75" customHeight="1" thickBot="1" x14ac:dyDescent="0.35">
      <c r="A2" s="1"/>
      <c r="B2" s="30" t="s">
        <v>39</v>
      </c>
      <c r="C2" s="30"/>
      <c r="D2" s="30"/>
      <c r="E2" s="30"/>
      <c r="F2" s="30"/>
      <c r="G2" s="30"/>
      <c r="H2" s="30"/>
      <c r="I2" s="30"/>
      <c r="J2" s="30"/>
      <c r="K2" s="30"/>
      <c r="L2" s="30"/>
    </row>
    <row r="3" spans="1:12" ht="75" customHeight="1" thickTop="1" x14ac:dyDescent="0.2">
      <c r="A3" s="1"/>
      <c r="B3" s="29" t="s">
        <v>38</v>
      </c>
      <c r="C3" s="29"/>
      <c r="D3" s="29"/>
      <c r="E3" s="29"/>
      <c r="F3" s="29"/>
      <c r="G3" s="29" t="s">
        <v>47</v>
      </c>
      <c r="H3" s="29"/>
      <c r="I3" s="29"/>
      <c r="J3" s="29"/>
      <c r="K3" s="29"/>
      <c r="L3" s="29"/>
    </row>
    <row r="4" spans="1:12" ht="30" customHeight="1" x14ac:dyDescent="0.2">
      <c r="A4" s="1"/>
      <c r="B4" s="2" t="s">
        <v>2</v>
      </c>
      <c r="C4" s="2" t="s">
        <v>58</v>
      </c>
      <c r="D4" s="2" t="s">
        <v>43</v>
      </c>
      <c r="E4" s="2" t="s">
        <v>46</v>
      </c>
      <c r="F4" s="2" t="s">
        <v>60</v>
      </c>
      <c r="G4" s="2" t="s">
        <v>48</v>
      </c>
      <c r="H4" s="2" t="s">
        <v>63</v>
      </c>
      <c r="I4" s="2" t="s">
        <v>66</v>
      </c>
      <c r="J4" s="2" t="s">
        <v>69</v>
      </c>
      <c r="K4" s="2" t="s">
        <v>54</v>
      </c>
      <c r="L4" s="2" t="s">
        <v>57</v>
      </c>
    </row>
    <row r="5" spans="1:12" ht="30" customHeight="1" x14ac:dyDescent="0.2">
      <c r="A5" s="1"/>
      <c r="B5" s="19">
        <v>12000</v>
      </c>
      <c r="C5" s="22" t="s">
        <v>41</v>
      </c>
      <c r="D5" s="2" t="s">
        <v>59</v>
      </c>
      <c r="E5" s="8">
        <v>1000</v>
      </c>
      <c r="F5" s="3">
        <v>12</v>
      </c>
      <c r="G5" s="6" t="s">
        <v>61</v>
      </c>
      <c r="H5" s="2" t="s">
        <v>64</v>
      </c>
      <c r="I5" s="2" t="s">
        <v>67</v>
      </c>
      <c r="J5" s="2" t="s">
        <v>70</v>
      </c>
      <c r="K5" s="2" t="s">
        <v>71</v>
      </c>
      <c r="L5" s="22" t="s">
        <v>41</v>
      </c>
    </row>
    <row r="6" spans="1:12" ht="30" customHeight="1" x14ac:dyDescent="0.2">
      <c r="A6" s="1"/>
      <c r="B6" s="19">
        <v>11000</v>
      </c>
      <c r="C6" s="22" t="s">
        <v>41</v>
      </c>
      <c r="D6" s="2" t="s">
        <v>59</v>
      </c>
      <c r="E6" s="3">
        <v>2500</v>
      </c>
      <c r="F6" s="3">
        <v>0</v>
      </c>
      <c r="G6" s="6" t="s">
        <v>62</v>
      </c>
      <c r="H6" s="2" t="s">
        <v>65</v>
      </c>
      <c r="I6" s="2" t="s">
        <v>68</v>
      </c>
      <c r="J6" s="2" t="s">
        <v>65</v>
      </c>
      <c r="K6" s="2" t="s">
        <v>71</v>
      </c>
      <c r="L6" s="22" t="s">
        <v>41</v>
      </c>
    </row>
  </sheetData>
  <mergeCells count="3">
    <mergeCell ref="B3:F3"/>
    <mergeCell ref="G3:L3"/>
    <mergeCell ref="B2:L2"/>
  </mergeCells>
  <dataValidations count="14">
    <dataValidation allowBlank="1" showInputMessage="1" showErrorMessage="1" prompt="أنشئ قائمة بالأعمال الخيرية والجهات الراعية في ورقة العمل هذه. أدخل التفاصيل في جدول &quot;غير ذلك&quot;. حدّد الخلية B1 للانتقال إلى ورقة العمل &quot;المصاريف المفصلة&quot;" sqref="A1" xr:uid="{00000000-0002-0000-0300-000000000000}"/>
    <dataValidation allowBlank="1" showInputMessage="1" showErrorMessage="1" prompt="أدخل رمز &quot;دفتر الأستاذ العام&quot; في هذا العمود ضمن هذا العنوان" sqref="B4" xr:uid="{00000000-0002-0000-0300-000001000000}"/>
    <dataValidation allowBlank="1" showInputMessage="1" showErrorMessage="1" prompt="أدخل التاريخ عند تقديم طلب الشيك في هذا العمود أسفل هذا العنوان" sqref="C4" xr:uid="{00000000-0002-0000-0300-000002000000}"/>
    <dataValidation allowBlank="1" showInputMessage="1" showErrorMessage="1" prompt="أدخل المطلوب حسب الاسم في هذا العمود أسفل هذا العنوان" sqref="D4" xr:uid="{00000000-0002-0000-0300-000003000000}"/>
    <dataValidation allowBlank="1" showInputMessage="1" showErrorMessage="1" prompt="أدخل مبلغ الشيك في هذا العمود أسفل هذا العنوان" sqref="E4" xr:uid="{00000000-0002-0000-0300-000004000000}"/>
    <dataValidation allowBlank="1" showInputMessage="1" showErrorMessage="1" prompt="أدخل مساهمة السنة الماضية في هذا العمود أسفل هذا العنوان" sqref="F4" xr:uid="{00000000-0002-0000-0300-000005000000}"/>
    <dataValidation allowBlank="1" showInputMessage="1" showErrorMessage="1" prompt="أدخل اسم المستفيد في هذا العمود أسفل هذا العنوان" sqref="G4" xr:uid="{00000000-0002-0000-0300-000006000000}"/>
    <dataValidation allowBlank="1" showInputMessage="1" showErrorMessage="1" prompt="أدخل المُستخدَم لغرض ما في هذا العمود أسفل هذا العنوان" sqref="H4" xr:uid="{00000000-0002-0000-0300-000007000000}"/>
    <dataValidation allowBlank="1" showInputMessage="1" showErrorMessage="1" prompt="أدخل اسم الشخص الموقِّع في هذا العمود أسفل هذا العنوان" sqref="I4" xr:uid="{00000000-0002-0000-0300-000008000000}"/>
    <dataValidation allowBlank="1" showInputMessage="1" showErrorMessage="1" prompt="أدخل الفئة في هذا العمود أسفل هذا العنوان" sqref="J4" xr:uid="{00000000-0002-0000-0300-000009000000}"/>
    <dataValidation allowBlank="1" showInputMessage="1" showErrorMessage="1" prompt="أدخل أسلوب التوزيع في هذا العمود أسفل هذا العنوان" sqref="K4" xr:uid="{00000000-0002-0000-0300-00000A000000}"/>
    <dataValidation allowBlank="1" showInputMessage="1" showErrorMessage="1" prompt="أدخل تاريخ الملف في هذا العمود أسفل هذا العنوان" sqref="L4" xr:uid="{00000000-0002-0000-0300-00000B000000}"/>
    <dataValidation allowBlank="1" showInputMessage="1" showErrorMessage="1" prompt="ارتباط التنقل. حدّده للانتقال إلى ورقة عمل المصاريف المفصلة" sqref="B1" xr:uid="{00000000-0002-0000-0300-00000C000000}"/>
    <dataValidation allowBlank="1" showInputMessage="1" showErrorMessage="1" prompt="يوجد عنوان ورقة العمل هذه في هذه الخلية.يوجد مقسم طريقة العرض لتصفية الجدول حسب المطلوب بواسطة في الخلية B3 ويوجد مقسم طريقة العرض لتصفية الجدول حسب المستفيد في الخلية G3" sqref="B2:L2" xr:uid="{00000000-0002-0000-0300-00000D000000}"/>
  </dataValidations>
  <hyperlinks>
    <hyperlink ref="B1" location="'المصاريف المفصلة'!A1" tooltip="حدّد للانتقال إلى ورقة العمل &quot;المصاريف المفصلة&quot;" display="ITEMIZED EXPENSES" xr:uid="{00000000-0004-0000-0300-000000000000}"/>
  </hyperlinks>
  <printOptions horizontalCentered="1"/>
  <pageMargins left="0.4" right="0.4" top="0.4" bottom="0.6" header="0.3" footer="0.3"/>
  <pageSetup paperSize="9" scale="64"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4</vt:i4>
      </vt:variant>
      <vt:variant>
        <vt:lpstr>النطاقات المسماة</vt:lpstr>
      </vt:variant>
      <vt:variant>
        <vt:i4>10</vt:i4>
      </vt:variant>
    </vt:vector>
  </HeadingPairs>
  <TitlesOfParts>
    <vt:vector size="14" baseType="lpstr">
      <vt:lpstr>ملخص موازنة السنة حتى الآن</vt:lpstr>
      <vt:lpstr>ملخص المصاريف الشهرية</vt:lpstr>
      <vt:lpstr>المصاريف المفصلة</vt:lpstr>
      <vt:lpstr>الأعمال الخيرية والجهات الراعية</vt:lpstr>
      <vt:lpstr>_السنة</vt:lpstr>
      <vt:lpstr>'الأعمال الخيرية والجهات الراعية'!Print_Titles</vt:lpstr>
      <vt:lpstr>'المصاريف المفصلة'!Print_Titles</vt:lpstr>
      <vt:lpstr>'ملخص المصاريف الشهرية'!Print_Titles</vt:lpstr>
      <vt:lpstr>'ملخص موازنة السنة حتى الآن'!Print_Titles</vt:lpstr>
      <vt:lpstr>RowTitleRegion1..G2</vt:lpstr>
      <vt:lpstr>العنوان_2</vt:lpstr>
      <vt:lpstr>العنوان1</vt:lpstr>
      <vt:lpstr>العنوان3</vt:lpstr>
      <vt:lpstr>العنوان4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2018-01-30T03:07:15Z</dcterms:created>
  <dcterms:modified xsi:type="dcterms:W3CDTF">2019-04-30T11:21:07Z</dcterms:modified>
</cp:coreProperties>
</file>

<file path=docProps/custom.xml><?xml version="1.0" encoding="utf-8"?>
<Properties xmlns="http://schemas.openxmlformats.org/officeDocument/2006/custom-properties" xmlns:vt="http://schemas.openxmlformats.org/officeDocument/2006/docPropsVTypes"/>
</file>