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template.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tables/table2.xml" ContentType="application/vnd.openxmlformats-officedocument.spreadsheetml.table+xml"/>
  <Override PartName="/xl/drawings/drawing3.xml" ContentType="application/vnd.openxmlformats-officedocument.drawing+xml"/>
  <Override PartName="/xl/tables/table3.xml" ContentType="application/vnd.openxmlformats-officedocument.spreadsheetml.table+xml"/>
  <Override PartName="/xl/drawings/drawing4.xml" ContentType="application/vnd.openxmlformats-officedocument.drawing+xml"/>
  <Override PartName="/xl/tables/table4.xml" ContentType="application/vnd.openxmlformats-officedocument.spreadsheetml.table+xml"/>
  <Override PartName="/xl/drawings/drawing5.xml" ContentType="application/vnd.openxmlformats-officedocument.drawing+xml"/>
  <Override PartName="/xl/tables/table5.xml" ContentType="application/vnd.openxmlformats-officedocument.spreadsheetml.table+xml"/>
  <Override PartName="/xl/tables/table6.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فف\Desktop\ar-SA\"/>
    </mc:Choice>
  </mc:AlternateContent>
  <bookViews>
    <workbookView xWindow="0" yWindow="0" windowWidth="21600" windowHeight="9510"/>
  </bookViews>
  <sheets>
    <sheet name="لوحة المعلومات" sheetId="1" r:id="rId1"/>
    <sheet name="المبيعات" sheetId="2" r:id="rId2"/>
    <sheet name="الدخل" sheetId="5" r:id="rId3"/>
    <sheet name="المصروفات" sheetId="3" r:id="rId4"/>
    <sheet name="الضرائب" sheetId="4" r:id="rId5"/>
    <sheet name="الفئات" sheetId="7" r:id="rId6"/>
  </sheets>
  <definedNames>
    <definedName name="Company_Name">'لوحة المعلومات'!$B$2</definedName>
    <definedName name="Net_Profit">'لوحة المعلومات'!$E$19</definedName>
    <definedName name="_xlnm.Print_Titles" localSheetId="2">الدخل!$4:$4</definedName>
    <definedName name="_xlnm.Print_Titles" localSheetId="4">الضرائب!$4:$4</definedName>
    <definedName name="_xlnm.Print_Titles" localSheetId="5">الفئات!$1:$1</definedName>
    <definedName name="_xlnm.Print_Titles" localSheetId="1">المبيعات!$4:$4</definedName>
    <definedName name="_xlnm.Print_Titles" localSheetId="3">المصروفات!$4:$4</definedName>
    <definedName name="_xlnm.Print_Titles" localSheetId="0">'لوحة المعلومات'!$6:$6</definedName>
    <definedName name="RowTitleRegion1..C3">المبيعات!$B$3</definedName>
    <definedName name="RowTitleRegion1..C3.3">الدخل!$B$3</definedName>
    <definedName name="RowTitleRegion1..C3.4">المصروفات!$B$3</definedName>
    <definedName name="RowTitleRegion1..C3.5">الضرائب!$B$3</definedName>
    <definedName name="RowTitleRegion1..C4">'لوحة المعلومات'!$B$3</definedName>
    <definedName name="RowTitleRegion2..H20">'لوحة المعلومات'!$B$16</definedName>
    <definedName name="Sales_Revenue">SUMIFS(SalesRevenue[الفترة الحالية],SalesRevenue[نوع الإيراد],"إيراد المبيعات")</definedName>
    <definedName name="Title1">لوحة_المعلومات[[#Headers],[الملخص]]</definedName>
    <definedName name="Title2">SalesRevenue[[#Headers],[نوع الإيراد]]</definedName>
    <definedName name="Title3">الدخل[[#Headers],[نوع الدخل]]</definedName>
    <definedName name="Title4">OperatingExpenses[[#Headers],[نوع المصاريف]]</definedName>
    <definedName name="Title5">الضرائب[[#Headers],[النوع]]</definedName>
    <definedName name="Title6">الفئات[[#Headers],[الفئات]]</definedName>
    <definedName name="Total_Cost_Sales">'لوحة المعلومات'!$E$8</definedName>
    <definedName name="Total_General_and_Administrative">'لوحة المعلومات'!$E$11</definedName>
    <definedName name="Total_Gross_Profit">'لوحة المعلومات'!$E$16</definedName>
    <definedName name="Total_Income_Operations">'لوحة المعلومات'!$E$18</definedName>
    <definedName name="Total_Operating_Expenses">'لوحة المعلومات'!$E$17</definedName>
    <definedName name="Total_Other_Expenses">'لوحة المعلومات'!$E$12</definedName>
    <definedName name="Total_Other_Income">'لوحة المعلومات'!$E$13</definedName>
    <definedName name="Total_Research_and_Development">'لوحة المعلومات'!$E$10</definedName>
    <definedName name="Total_Sales_and_Marketing">'لوحة المعلومات'!$E$9</definedName>
    <definedName name="Total_Sales_Revenue">'لوحة المعلومات'!$E$7</definedName>
    <definedName name="Total_Taxes">'لوحة المعلومات'!$E$14</definedName>
    <definedName name="Workbook_Dates">'لوحة المعلومات'!$C$1</definedName>
    <definedName name="Workbook_Title">'لوحة المعلومات'!$B$1</definedName>
  </definedNames>
  <calcPr calcId="162913"/>
</workbook>
</file>

<file path=xl/calcChain.xml><?xml version="1.0" encoding="utf-8"?>
<calcChain xmlns="http://schemas.openxmlformats.org/spreadsheetml/2006/main">
  <c r="G6" i="5" l="1"/>
  <c r="G5" i="5"/>
  <c r="C3" i="2"/>
  <c r="G7" i="4"/>
  <c r="E17" i="1"/>
  <c r="G17" i="1"/>
  <c r="C8" i="1"/>
  <c r="C7" i="1"/>
  <c r="C3" i="3" l="1"/>
  <c r="C3" i="4"/>
  <c r="G14" i="1" l="1"/>
  <c r="H14" i="1"/>
  <c r="D14" i="1"/>
  <c r="E14" i="1"/>
  <c r="C14" i="1"/>
  <c r="H6" i="4"/>
  <c r="I6" i="4"/>
  <c r="H7" i="4"/>
  <c r="I7" i="4"/>
  <c r="H8" i="4"/>
  <c r="I8" i="4"/>
  <c r="H9" i="4"/>
  <c r="I9" i="4"/>
  <c r="H6" i="3"/>
  <c r="I6" i="3"/>
  <c r="H7" i="3"/>
  <c r="I7" i="3"/>
  <c r="H8" i="3"/>
  <c r="I8" i="3"/>
  <c r="H9" i="3"/>
  <c r="I9" i="3"/>
  <c r="H10" i="3"/>
  <c r="I10" i="3"/>
  <c r="H11" i="3"/>
  <c r="I11" i="3"/>
  <c r="H12" i="3"/>
  <c r="I12" i="3"/>
  <c r="H13" i="3"/>
  <c r="I13" i="3"/>
  <c r="H14" i="3"/>
  <c r="I14" i="3"/>
  <c r="H15" i="3"/>
  <c r="I15" i="3"/>
  <c r="H16" i="3"/>
  <c r="I16" i="3"/>
  <c r="H17" i="3"/>
  <c r="I17" i="3"/>
  <c r="H18" i="3"/>
  <c r="I18" i="3"/>
  <c r="H19" i="3"/>
  <c r="I19" i="3"/>
  <c r="H20" i="3"/>
  <c r="I20" i="3"/>
  <c r="H21" i="3"/>
  <c r="I21" i="3"/>
  <c r="H22" i="3"/>
  <c r="I22" i="3"/>
  <c r="H23" i="3"/>
  <c r="I23" i="3"/>
  <c r="H24" i="3"/>
  <c r="I24" i="3"/>
  <c r="H6" i="5"/>
  <c r="I6" i="5"/>
  <c r="I5" i="4"/>
  <c r="I5" i="3"/>
  <c r="I5" i="5"/>
  <c r="H5" i="4"/>
  <c r="H5" i="3"/>
  <c r="H5" i="5"/>
  <c r="I6" i="2"/>
  <c r="I7" i="2"/>
  <c r="I8" i="2"/>
  <c r="I9" i="2"/>
  <c r="I10" i="2"/>
  <c r="I11" i="2"/>
  <c r="I12" i="2"/>
  <c r="I5" i="2"/>
  <c r="H6" i="2"/>
  <c r="H7" i="2"/>
  <c r="H8" i="2"/>
  <c r="H9" i="2"/>
  <c r="H10" i="2"/>
  <c r="H11" i="2"/>
  <c r="H12" i="2"/>
  <c r="H5" i="2"/>
  <c r="F10" i="4"/>
  <c r="E10" i="4"/>
  <c r="D10" i="4"/>
  <c r="F25" i="3"/>
  <c r="E25" i="3"/>
  <c r="D25" i="3"/>
  <c r="F7" i="5"/>
  <c r="E7" i="5"/>
  <c r="D13" i="1" s="1"/>
  <c r="D7" i="5"/>
  <c r="C13" i="1" s="1"/>
  <c r="F13" i="2"/>
  <c r="G7" i="2" s="1"/>
  <c r="E13" i="2"/>
  <c r="D13" i="2"/>
  <c r="E11" i="1"/>
  <c r="D11" i="1"/>
  <c r="C11" i="1"/>
  <c r="E10" i="1"/>
  <c r="D10" i="1"/>
  <c r="D12" i="1" s="1"/>
  <c r="C10" i="1"/>
  <c r="E9" i="1"/>
  <c r="E12" i="1" s="1"/>
  <c r="D9" i="1"/>
  <c r="C9" i="1"/>
  <c r="C12" i="1" s="1"/>
  <c r="E8" i="1"/>
  <c r="D8" i="1"/>
  <c r="E7" i="1"/>
  <c r="D7" i="1"/>
  <c r="E13" i="1" l="1"/>
  <c r="C3" i="5"/>
  <c r="G6" i="2"/>
  <c r="G10" i="2"/>
  <c r="G12" i="2"/>
  <c r="G8" i="2"/>
  <c r="E16" i="1"/>
  <c r="G5" i="2"/>
  <c r="G11" i="2"/>
  <c r="G9" i="2"/>
  <c r="G9" i="3" l="1"/>
  <c r="G17" i="3" l="1"/>
  <c r="G18" i="3"/>
  <c r="G9" i="4"/>
  <c r="H8" i="1" l="1"/>
  <c r="G8" i="1" l="1"/>
  <c r="I13" i="2"/>
  <c r="H7" i="5"/>
  <c r="G13" i="1" s="1"/>
  <c r="G7" i="1" l="1"/>
  <c r="H13" i="2"/>
  <c r="H7" i="1"/>
  <c r="I10" i="4"/>
  <c r="G5" i="4"/>
  <c r="G6" i="4"/>
  <c r="G8" i="4"/>
  <c r="G5" i="3"/>
  <c r="G6" i="3"/>
  <c r="G7" i="3"/>
  <c r="G8" i="3"/>
  <c r="G10" i="3"/>
  <c r="G11" i="3"/>
  <c r="G12" i="3"/>
  <c r="G13" i="3"/>
  <c r="G14" i="3"/>
  <c r="G15" i="3"/>
  <c r="G16" i="3"/>
  <c r="G19" i="3"/>
  <c r="G20" i="3"/>
  <c r="G21" i="3"/>
  <c r="G22" i="3"/>
  <c r="G23" i="3"/>
  <c r="G24" i="3"/>
  <c r="I7" i="5"/>
  <c r="H13" i="1" s="1"/>
  <c r="G7" i="5"/>
  <c r="F13" i="1" s="1"/>
  <c r="B2" i="4"/>
  <c r="B1" i="4"/>
  <c r="B2" i="3"/>
  <c r="B1" i="3"/>
  <c r="B2" i="5"/>
  <c r="B1" i="5"/>
  <c r="B2" i="2"/>
  <c r="B1" i="2"/>
  <c r="F10" i="1" l="1"/>
  <c r="G10" i="4"/>
  <c r="F14" i="1" s="1"/>
  <c r="H10" i="4"/>
  <c r="G25" i="3"/>
  <c r="H25" i="3"/>
  <c r="I25" i="3"/>
  <c r="G11" i="1"/>
  <c r="G10" i="1"/>
  <c r="G9" i="1"/>
  <c r="G12" i="1" s="1"/>
  <c r="H11" i="1"/>
  <c r="H10" i="1"/>
  <c r="H9" i="1"/>
  <c r="F9" i="1"/>
  <c r="F11" i="1"/>
  <c r="C17" i="1"/>
  <c r="F17" i="1"/>
  <c r="D17" i="1"/>
  <c r="D16" i="1"/>
  <c r="D18" i="1" s="1"/>
  <c r="C16" i="1"/>
  <c r="G16" i="1" s="1"/>
  <c r="C3" i="1"/>
  <c r="F12" i="1" l="1"/>
  <c r="H12" i="1"/>
  <c r="F7" i="1"/>
  <c r="G13" i="2"/>
  <c r="F8" i="1"/>
  <c r="C18" i="1"/>
  <c r="C19" i="1" s="1"/>
  <c r="H17" i="1"/>
  <c r="D19" i="1"/>
  <c r="E18" i="1"/>
  <c r="F18" i="1" s="1"/>
  <c r="H16" i="1"/>
  <c r="F16" i="1"/>
  <c r="G18" i="1" l="1"/>
  <c r="E19" i="1"/>
  <c r="C4" i="1" s="1"/>
  <c r="H18" i="1"/>
  <c r="F19" i="1" l="1"/>
  <c r="H19" i="1"/>
  <c r="G19" i="1"/>
</calcChain>
</file>

<file path=xl/sharedStrings.xml><?xml version="1.0" encoding="utf-8"?>
<sst xmlns="http://schemas.openxmlformats.org/spreadsheetml/2006/main" count="146" uniqueCount="74">
  <si>
    <t>قائمة الأرباح والخسائر</t>
  </si>
  <si>
    <t>اسم الشركة</t>
  </si>
  <si>
    <t>إجمالي هامش الربح الحالي [L/J]</t>
  </si>
  <si>
    <t>العائد الحالي على المبيعات [T/J]</t>
  </si>
  <si>
    <t>لا تقم بتعديل الفئات في ورقة العمل هذه، وإلا فقد تنكسر الصيغ. استخدم ورقة العمل ”الفئات” لإضافة فئات ولتحديث أوراق العمل المقابلة بالإدخالات. سيتم تحديث ورقة العمل هذه تلقائياً.</t>
  </si>
  <si>
    <t>الملخص</t>
  </si>
  <si>
    <t>إجمالي إيراد المبيعات [J]</t>
  </si>
  <si>
    <t>إجمالي تكلفة المبيعات  [K]</t>
  </si>
  <si>
    <t>إجمالي مصاريف المبيعات والتسويق [M]</t>
  </si>
  <si>
    <t>إجمالي مصاريف البحث والتطوير [N]</t>
  </si>
  <si>
    <t>إجمالي المصاريف العامة والإدارية  [O]</t>
  </si>
  <si>
    <t>إجمالي النفقات التشغيلية الأخرى [P]</t>
  </si>
  <si>
    <t>مصادر الدخل الأخرى  [S]</t>
  </si>
  <si>
    <t>إجمالي الضرائب  [T]</t>
  </si>
  <si>
    <t xml:space="preserve">إجمالي الربح  [L=J-K] </t>
  </si>
  <si>
    <t>إجمالي النفقات التشغيلية  [Q=M+N+O+P]</t>
  </si>
  <si>
    <t>الدخل من العمليات  [R=L-Q]</t>
  </si>
  <si>
    <t>صافي الربح  [U=R+S-T]</t>
  </si>
  <si>
    <t>لـ [الشهر أو السنة] وحتى [الشهر-اليوم-السنة]</t>
  </si>
  <si>
    <t>موضح في 000s</t>
  </si>
  <si>
    <t>إجمالي الفترة السابقة</t>
  </si>
  <si>
    <t>إجمالي الميزانية</t>
  </si>
  <si>
    <t>إجمالي الفترة الحالية كنسبة مئوية من المبيعات</t>
  </si>
  <si>
    <t>إجمالي النسبة المئوية لمقدار الفرق عن الفترة السابقة</t>
  </si>
  <si>
    <t>إجمالي النسبة المئوية لمقدار الفرق عن الميزانية</t>
  </si>
  <si>
    <t>إيراد المبيعات</t>
  </si>
  <si>
    <t>نوع الإيراد</t>
  </si>
  <si>
    <t>تكلفة المبيعات</t>
  </si>
  <si>
    <t>إجمالي إيراد المبيعات</t>
  </si>
  <si>
    <t>الوصف</t>
  </si>
  <si>
    <t>المنتج/الخدمة 1</t>
  </si>
  <si>
    <t>المنتج/الخدمة 2</t>
  </si>
  <si>
    <t>المنتج/الخدمة 3</t>
  </si>
  <si>
    <t>المنتج/الخدمة 4</t>
  </si>
  <si>
    <t>الفترة السابقة</t>
  </si>
  <si>
    <t>الميزانية</t>
  </si>
  <si>
    <t>الفترة الحالية</t>
  </si>
  <si>
    <t>الفترة الحالية كنسبة مئوية من المبيعات</t>
  </si>
  <si>
    <t>النسبة المئوية لمقدار الفرق عن الفترة السابقة</t>
  </si>
  <si>
    <t>النسبة المئوية لمقدار الفرق عن الميزانية</t>
  </si>
  <si>
    <t>الدخل</t>
  </si>
  <si>
    <t>نوع الدخل</t>
  </si>
  <si>
    <t>إجمالي دخل المبيعات</t>
  </si>
  <si>
    <t>دخل آخر</t>
  </si>
  <si>
    <t>النفقات التشغيلية</t>
  </si>
  <si>
    <t>نوع المصاريف</t>
  </si>
  <si>
    <t>المبيعات والتسويق</t>
  </si>
  <si>
    <t>البحث والتطوير</t>
  </si>
  <si>
    <t>العامة والإدارية</t>
  </si>
  <si>
    <t>إجمالي النفقات التشغيلية</t>
  </si>
  <si>
    <t>الإعلانات</t>
  </si>
  <si>
    <t>التسويق المباشر</t>
  </si>
  <si>
    <t>المصاريف الأخرى (حدد)</t>
  </si>
  <si>
    <t>تراخيص التقنية</t>
  </si>
  <si>
    <t xml:space="preserve">براءات </t>
  </si>
  <si>
    <t>الأجور والمرتبات</t>
  </si>
  <si>
    <t>الخدمات الخارجية</t>
  </si>
  <si>
    <t>مستلزمات</t>
  </si>
  <si>
    <t>الوجبات والترفيه</t>
  </si>
  <si>
    <t>الإيجار</t>
  </si>
  <si>
    <t>الهاتف</t>
  </si>
  <si>
    <t>المرافق</t>
  </si>
  <si>
    <t>الإهلاك</t>
  </si>
  <si>
    <t>التأمين</t>
  </si>
  <si>
    <t>الإصلاحات والصيانة</t>
  </si>
  <si>
    <t>الضرائب</t>
  </si>
  <si>
    <t>النوع</t>
  </si>
  <si>
    <t>إجمالي الضرائب</t>
  </si>
  <si>
    <t>ضرائب الدخل</t>
  </si>
  <si>
    <t>ضرائب الرواتب</t>
  </si>
  <si>
    <t>الضرائب العقارية</t>
  </si>
  <si>
    <t>ضرائب أخرى (تحديد)</t>
  </si>
  <si>
    <t>الفئات</t>
  </si>
  <si>
    <t>إجمالي الفترة الحالية</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</si>
</sst>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ر.س.‏&quot;\ * #,##0.00_-;_-&quot;ر.س.‏&quot;\ * #,##0.00\-;_-&quot;ر.س.‏&quot;\ * &quot;-&quot;??_-;_-@_-"/>
  </numFmts>
  <fonts count="15" x14ac:knownFonts="1">
    <font>
      <sz val="11"/>
      <name val="Tahoma"/>
      <family val="2"/>
    </font>
    <font>
      <sz val="11"/>
      <color theme="1"/>
      <name val="Calibri"/>
      <family val="2"/>
      <scheme val="minor"/>
    </font>
    <font>
      <b/>
      <sz val="12"/>
      <color theme="1" tint="0.14993743705557422"/>
      <name val="Franklin Gothic Medium"/>
      <family val="2"/>
      <scheme val="major"/>
    </font>
    <font>
      <sz val="11"/>
      <name val="Tahoma"/>
      <family val="2"/>
    </font>
    <font>
      <b/>
      <sz val="16"/>
      <color theme="1" tint="0.14996795556505021"/>
      <name val="Tahoma"/>
      <family val="2"/>
    </font>
    <font>
      <sz val="11"/>
      <color theme="1" tint="0.14996795556505021"/>
      <name val="Tahoma"/>
      <family val="2"/>
    </font>
    <font>
      <sz val="12"/>
      <color theme="1" tint="0.14993743705557422"/>
      <name val="Tahoma"/>
      <family val="2"/>
    </font>
    <font>
      <sz val="11"/>
      <color theme="1" tint="0.14990691854609822"/>
      <name val="Tahoma"/>
      <family val="2"/>
    </font>
    <font>
      <sz val="11"/>
      <color theme="1"/>
      <name val="Tahoma"/>
      <family val="2"/>
    </font>
    <font>
      <b/>
      <sz val="11"/>
      <color theme="1"/>
      <name val="Tahoma"/>
      <family val="2"/>
    </font>
    <font>
      <sz val="10"/>
      <name val="Tahoma"/>
      <family val="2"/>
    </font>
    <font>
      <b/>
      <sz val="16"/>
      <color theme="1" tint="0.14993743705557422"/>
      <name val="Tahoma"/>
      <family val="2"/>
    </font>
    <font>
      <sz val="12"/>
      <color theme="1" tint="0.14990691854609822"/>
      <name val="Tahoma"/>
      <family val="2"/>
    </font>
    <font>
      <sz val="11"/>
      <color theme="1" tint="0.1498764000366222"/>
      <name val="Tahoma"/>
      <family val="2"/>
    </font>
    <font>
      <sz val="11"/>
      <color theme="1" tint="0.14993743705557422"/>
      <name val="Tahoma"/>
      <family val="2"/>
    </font>
  </fonts>
  <fills count="6">
    <fill>
      <patternFill patternType="none"/>
    </fill>
    <fill>
      <patternFill patternType="gray125"/>
    </fill>
    <fill>
      <patternFill patternType="solid">
        <fgColor theme="9" tint="0.79998168889431442"/>
        <bgColor indexed="65"/>
      </patternFill>
    </fill>
    <fill>
      <patternFill patternType="solid">
        <fgColor theme="4" tint="0.59999389629810485"/>
        <bgColor indexed="65"/>
      </patternFill>
    </fill>
    <fill>
      <patternFill patternType="solid">
        <fgColor theme="4" tint="0.79998168889431442"/>
        <bgColor indexed="65"/>
      </patternFill>
    </fill>
    <fill>
      <patternFill patternType="solid">
        <fgColor theme="4" tint="0.79998168889431442"/>
        <bgColor indexed="64"/>
      </patternFill>
    </fill>
  </fills>
  <borders count="2">
    <border>
      <left/>
      <right/>
      <top/>
      <bottom/>
      <diagonal/>
    </border>
    <border>
      <left style="thin">
        <color theme="4" tint="-0.499984740745262"/>
      </left>
      <right style="thin">
        <color theme="4" tint="-0.499984740745262"/>
      </right>
      <top style="thin">
        <color theme="4" tint="-0.499984740745262"/>
      </top>
      <bottom style="thin">
        <color theme="4" tint="-0.499984740745262"/>
      </bottom>
      <diagonal/>
    </border>
  </borders>
  <cellStyleXfs count="12">
    <xf numFmtId="0" fontId="0" fillId="0" borderId="0">
      <alignment wrapText="1" readingOrder="2"/>
    </xf>
    <xf numFmtId="0" fontId="2" fillId="0" borderId="0" applyNumberFormat="0" applyFill="0" applyProtection="0">
      <alignment vertical="center"/>
    </xf>
    <xf numFmtId="0" fontId="12" fillId="0" borderId="0" applyNumberFormat="0" applyFill="0" applyProtection="0">
      <alignment vertical="center"/>
    </xf>
    <xf numFmtId="0" fontId="14" fillId="0" borderId="0" applyNumberFormat="0" applyFill="0" applyProtection="0">
      <alignment vertical="center" readingOrder="2"/>
    </xf>
    <xf numFmtId="0" fontId="13" fillId="0" borderId="0" applyNumberFormat="0" applyFill="0" applyProtection="0">
      <alignment vertical="center" wrapText="1"/>
    </xf>
    <xf numFmtId="44" fontId="3" fillId="0" borderId="0" applyFont="0" applyFill="0" applyBorder="0" applyProtection="0">
      <alignment readingOrder="2"/>
    </xf>
    <xf numFmtId="10" fontId="3" fillId="0" borderId="0" applyFont="0" applyFill="0" applyBorder="0" applyProtection="0">
      <alignment horizontal="right" readingOrder="2"/>
    </xf>
    <xf numFmtId="0" fontId="9" fillId="2" borderId="0" applyNumberFormat="0" applyBorder="0" applyAlignment="0" applyProtection="0"/>
    <xf numFmtId="0" fontId="11" fillId="0" borderId="0" applyNumberFormat="0" applyFill="0" applyBorder="0" applyProtection="0">
      <alignment vertical="center"/>
    </xf>
    <xf numFmtId="10" fontId="1" fillId="3" borderId="0" applyFont="0" applyBorder="0" applyProtection="0">
      <alignment horizontal="right"/>
    </xf>
    <xf numFmtId="0" fontId="14" fillId="0" borderId="0" applyNumberFormat="0" applyFill="0" applyBorder="0" applyProtection="0">
      <alignment wrapText="1" readingOrder="2"/>
    </xf>
    <xf numFmtId="10" fontId="8" fillId="4" borderId="0" applyBorder="0" applyProtection="0">
      <alignment horizontal="right" readingOrder="2"/>
    </xf>
  </cellStyleXfs>
  <cellXfs count="29">
    <xf numFmtId="0" fontId="0" fillId="0" borderId="0" xfId="0">
      <alignment wrapText="1" readingOrder="2"/>
    </xf>
    <xf numFmtId="44" fontId="0" fillId="0" borderId="0" xfId="5" applyFont="1" applyAlignment="1">
      <alignment horizontal="left" readingOrder="2"/>
    </xf>
    <xf numFmtId="0" fontId="3" fillId="0" borderId="0" xfId="0" applyFont="1" applyAlignment="1">
      <alignment horizontal="right" wrapText="1" readingOrder="2"/>
    </xf>
    <xf numFmtId="0" fontId="4" fillId="0" borderId="0" xfId="8" applyFont="1" applyAlignment="1">
      <alignment horizontal="right" vertical="center" readingOrder="2"/>
    </xf>
    <xf numFmtId="0" fontId="3" fillId="0" borderId="0" xfId="0" applyFont="1">
      <alignment wrapText="1" readingOrder="2"/>
    </xf>
    <xf numFmtId="0" fontId="6" fillId="0" borderId="0" xfId="2" applyFont="1" applyAlignment="1">
      <alignment horizontal="right" vertical="center" readingOrder="2"/>
    </xf>
    <xf numFmtId="0" fontId="7" fillId="0" borderId="0" xfId="4" applyFont="1" applyAlignment="1">
      <alignment horizontal="right" vertical="center" wrapText="1" readingOrder="2"/>
    </xf>
    <xf numFmtId="10" fontId="3" fillId="0" borderId="0" xfId="6" applyFont="1" applyAlignment="1">
      <alignment horizontal="left" readingOrder="2"/>
    </xf>
    <xf numFmtId="0" fontId="3" fillId="0" borderId="0" xfId="0" applyFont="1" applyFill="1" applyBorder="1" applyAlignment="1">
      <alignment horizontal="right" wrapText="1" readingOrder="2"/>
    </xf>
    <xf numFmtId="10" fontId="8" fillId="4" borderId="0" xfId="11" applyFont="1" applyBorder="1" applyAlignment="1">
      <alignment horizontal="left" readingOrder="2"/>
    </xf>
    <xf numFmtId="44" fontId="9" fillId="2" borderId="1" xfId="5" applyFont="1" applyFill="1" applyBorder="1" applyAlignment="1">
      <alignment horizontal="left" readingOrder="2"/>
    </xf>
    <xf numFmtId="10" fontId="9" fillId="2" borderId="1" xfId="6" applyFont="1" applyFill="1" applyBorder="1" applyAlignment="1">
      <alignment horizontal="left" readingOrder="2"/>
    </xf>
    <xf numFmtId="44" fontId="10" fillId="0" borderId="0" xfId="0" applyNumberFormat="1" applyFont="1" applyFill="1" applyBorder="1" applyAlignment="1">
      <alignment horizontal="left" readingOrder="2"/>
    </xf>
    <xf numFmtId="10" fontId="8" fillId="5" borderId="0" xfId="0" applyNumberFormat="1" applyFont="1" applyFill="1" applyBorder="1" applyAlignment="1">
      <alignment horizontal="left" readingOrder="2"/>
    </xf>
    <xf numFmtId="10" fontId="8" fillId="4" borderId="0" xfId="11" applyFont="1" applyAlignment="1">
      <alignment horizontal="left" readingOrder="2"/>
    </xf>
    <xf numFmtId="44" fontId="3" fillId="0" borderId="0" xfId="0" applyNumberFormat="1" applyFont="1" applyFill="1" applyBorder="1" applyAlignment="1">
      <alignment horizontal="left" readingOrder="2"/>
    </xf>
    <xf numFmtId="44" fontId="3" fillId="0" borderId="0" xfId="0" applyNumberFormat="1" applyFont="1" applyAlignment="1">
      <alignment horizontal="left" readingOrder="2"/>
    </xf>
    <xf numFmtId="10" fontId="8" fillId="5" borderId="0" xfId="0" applyNumberFormat="1" applyFont="1" applyFill="1" applyAlignment="1">
      <alignment horizontal="left" readingOrder="2"/>
    </xf>
    <xf numFmtId="0" fontId="3" fillId="0" borderId="0" xfId="0" applyFont="1" applyFill="1" applyBorder="1" applyAlignment="1">
      <alignment wrapText="1" readingOrder="2"/>
    </xf>
    <xf numFmtId="0" fontId="3" fillId="0" borderId="0" xfId="0" applyFont="1" applyAlignment="1">
      <alignment wrapText="1" readingOrder="2"/>
    </xf>
    <xf numFmtId="0" fontId="9" fillId="2" borderId="1" xfId="7" applyFont="1" applyFill="1" applyBorder="1" applyAlignment="1">
      <alignment readingOrder="2"/>
    </xf>
    <xf numFmtId="0" fontId="9" fillId="2" borderId="1" xfId="7" applyNumberFormat="1" applyFont="1" applyBorder="1" applyAlignment="1">
      <alignment readingOrder="2"/>
    </xf>
    <xf numFmtId="0" fontId="3" fillId="0" borderId="0" xfId="0" applyFont="1" applyAlignment="1">
      <alignment readingOrder="2"/>
    </xf>
    <xf numFmtId="0" fontId="5" fillId="0" borderId="0" xfId="3" applyFont="1" applyAlignment="1">
      <alignment horizontal="right" vertical="center" readingOrder="2"/>
    </xf>
    <xf numFmtId="0" fontId="5" fillId="0" borderId="0" xfId="10" applyFont="1" applyFill="1" applyAlignment="1">
      <alignment horizontal="right" wrapText="1" readingOrder="2"/>
    </xf>
    <xf numFmtId="0" fontId="3" fillId="0" borderId="0" xfId="0" applyFont="1" applyAlignment="1">
      <alignment horizontal="right" wrapText="1" readingOrder="2"/>
    </xf>
    <xf numFmtId="0" fontId="3" fillId="0" borderId="0" xfId="0" applyFont="1" applyFill="1" applyBorder="1" applyAlignment="1">
      <alignment horizontal="right" readingOrder="2"/>
    </xf>
    <xf numFmtId="44" fontId="7" fillId="0" borderId="0" xfId="5" applyFont="1" applyAlignment="1">
      <alignment vertical="center" readingOrder="2"/>
    </xf>
    <xf numFmtId="0" fontId="3" fillId="0" borderId="0" xfId="0" applyFont="1" applyAlignment="1">
      <alignment horizontal="right" wrapText="1" readingOrder="2"/>
    </xf>
  </cellXfs>
  <cellStyles count="12">
    <cellStyle name="20% - تمييز1" xfId="11" builtinId="30" customBuiltin="1"/>
    <cellStyle name="20% - تمييز6" xfId="7" builtinId="50" customBuiltin="1"/>
    <cellStyle name="40% - تمييز1" xfId="9" builtinId="31" customBuiltin="1"/>
    <cellStyle name="Currency" xfId="5" builtinId="4" customBuiltin="1"/>
    <cellStyle name="Normal" xfId="0" builtinId="0" customBuiltin="1"/>
    <cellStyle name="Percent" xfId="6" builtinId="5" customBuiltin="1"/>
    <cellStyle name="عنوان" xfId="8" builtinId="15" customBuiltin="1"/>
    <cellStyle name="عنوان 1" xfId="1" builtinId="16" customBuiltin="1"/>
    <cellStyle name="عنوان 2" xfId="2" builtinId="17" customBuiltin="1"/>
    <cellStyle name="عنوان 3" xfId="3" builtinId="18" customBuiltin="1"/>
    <cellStyle name="عنوان 4" xfId="4" builtinId="19" customBuiltin="1"/>
    <cellStyle name="نص توضيحي" xfId="10" builtinId="53" customBuiltin="1"/>
  </cellStyles>
  <dxfs count="94">
    <dxf>
      <font>
        <b val="0"/>
        <i val="0"/>
        <strike val="0"/>
        <condense val="0"/>
        <extend val="0"/>
        <outline val="0"/>
        <shadow val="0"/>
        <u val="none"/>
        <vertAlign val="baseline"/>
        <sz val="11"/>
        <color theme="1"/>
        <name val="Tahoma"/>
        <family val="2"/>
        <scheme val="none"/>
      </font>
      <numFmt numFmtId="14" formatCode="0.00%"/>
      <fill>
        <patternFill patternType="solid">
          <fgColor indexed="64"/>
          <bgColor theme="4" tint="0.79998168889431442"/>
        </patternFill>
      </fill>
      <alignment horizontal="left" vertical="bottom" textRotation="0" wrapText="0" indent="0" justifyLastLine="0" shrinkToFit="0" readingOrder="2"/>
    </dxf>
    <dxf>
      <font>
        <b val="0"/>
        <i val="0"/>
        <strike val="0"/>
        <condense val="0"/>
        <extend val="0"/>
        <outline val="0"/>
        <shadow val="0"/>
        <u val="none"/>
        <vertAlign val="baseline"/>
        <sz val="11"/>
        <color theme="1"/>
        <name val="Tahoma"/>
        <family val="2"/>
        <scheme val="none"/>
      </font>
      <numFmt numFmtId="14" formatCode="0.00%"/>
      <fill>
        <patternFill patternType="solid">
          <fgColor indexed="64"/>
          <bgColor theme="4" tint="0.79998168889431442"/>
        </patternFill>
      </fill>
      <alignment horizontal="left" vertical="bottom" textRotation="0" wrapText="0" indent="0" justifyLastLine="0" shrinkToFit="0" readingOrder="2"/>
    </dxf>
    <dxf>
      <font>
        <b val="0"/>
        <i val="0"/>
        <strike val="0"/>
        <condense val="0"/>
        <extend val="0"/>
        <outline val="0"/>
        <shadow val="0"/>
        <u val="none"/>
        <vertAlign val="baseline"/>
        <sz val="11"/>
        <color theme="1"/>
        <name val="Tahoma"/>
        <family val="2"/>
        <scheme val="none"/>
      </font>
      <numFmt numFmtId="14" formatCode="0.00%"/>
      <fill>
        <patternFill patternType="solid">
          <fgColor indexed="64"/>
          <bgColor theme="4" tint="0.79998168889431442"/>
        </patternFill>
      </fill>
      <alignment horizontal="left" vertical="bottom" textRotation="0" wrapText="0" indent="0" justifyLastLine="0" shrinkToFit="0" readingOrder="2"/>
    </dxf>
    <dxf>
      <font>
        <b val="0"/>
        <i val="0"/>
        <strike val="0"/>
        <condense val="0"/>
        <extend val="0"/>
        <outline val="0"/>
        <shadow val="0"/>
        <u val="none"/>
        <vertAlign val="baseline"/>
        <sz val="11"/>
        <color auto="1"/>
        <name val="Tahoma"/>
        <family val="2"/>
        <scheme val="none"/>
      </font>
      <numFmt numFmtId="34" formatCode="_-&quot;ر.س.‏&quot;\ * #,##0.00_-;_-&quot;ر.س.‏&quot;\ * #,##0.00\-;_-&quot;ر.س.‏&quot;\ * &quot;-&quot;??_-;_-@_-"/>
      <alignment horizontal="left" vertical="bottom" textRotation="0" wrapText="0" indent="0" justifyLastLine="0" shrinkToFit="0" readingOrder="2"/>
    </dxf>
    <dxf>
      <font>
        <b val="0"/>
        <i val="0"/>
        <strike val="0"/>
        <condense val="0"/>
        <extend val="0"/>
        <outline val="0"/>
        <shadow val="0"/>
        <u val="none"/>
        <vertAlign val="baseline"/>
        <sz val="11"/>
        <color auto="1"/>
        <name val="Tahoma"/>
        <family val="2"/>
        <scheme val="none"/>
      </font>
      <numFmt numFmtId="34" formatCode="_-&quot;ر.س.‏&quot;\ * #,##0.00_-;_-&quot;ر.س.‏&quot;\ * #,##0.00\-;_-&quot;ر.س.‏&quot;\ * &quot;-&quot;??_-;_-@_-"/>
      <alignment horizontal="left" vertical="bottom" textRotation="0" wrapText="0" indent="0" justifyLastLine="0" shrinkToFit="0" readingOrder="2"/>
    </dxf>
    <dxf>
      <font>
        <b val="0"/>
        <i val="0"/>
        <strike val="0"/>
        <condense val="0"/>
        <extend val="0"/>
        <outline val="0"/>
        <shadow val="0"/>
        <u val="none"/>
        <vertAlign val="baseline"/>
        <sz val="11"/>
        <color auto="1"/>
        <name val="Tahoma"/>
        <family val="2"/>
        <scheme val="none"/>
      </font>
      <numFmt numFmtId="34" formatCode="_-&quot;ر.س.‏&quot;\ * #,##0.00_-;_-&quot;ر.س.‏&quot;\ * #,##0.00\-;_-&quot;ر.س.‏&quot;\ * &quot;-&quot;??_-;_-@_-"/>
      <alignment horizontal="left" vertical="bottom" textRotation="0" wrapText="0" indent="0" justifyLastLine="0" shrinkToFit="0" readingOrder="2"/>
    </dxf>
    <dxf>
      <font>
        <b val="0"/>
        <i val="0"/>
        <strike val="0"/>
        <condense val="0"/>
        <extend val="0"/>
        <outline val="0"/>
        <shadow val="0"/>
        <u val="none"/>
        <vertAlign val="baseline"/>
        <sz val="11"/>
        <color auto="1"/>
        <name val="Tahoma"/>
        <family val="2"/>
        <scheme val="none"/>
      </font>
      <alignment horizontal="right" vertical="bottom" textRotation="0" wrapText="1" indent="0" justifyLastLine="0" shrinkToFit="0" readingOrder="2"/>
    </dxf>
    <dxf>
      <font>
        <b val="0"/>
        <i val="0"/>
        <strike val="0"/>
        <condense val="0"/>
        <extend val="0"/>
        <outline val="0"/>
        <shadow val="0"/>
        <u val="none"/>
        <vertAlign val="baseline"/>
        <sz val="11"/>
        <color auto="1"/>
        <name val="Tahoma"/>
        <family val="2"/>
        <scheme val="none"/>
      </font>
      <alignment horizontal="right" vertical="bottom" textRotation="0" wrapText="1" indent="0" justifyLastLine="0" shrinkToFit="0" readingOrder="2"/>
    </dxf>
    <dxf>
      <font>
        <b val="0"/>
        <i val="0"/>
        <strike val="0"/>
        <condense val="0"/>
        <extend val="0"/>
        <outline val="0"/>
        <shadow val="0"/>
        <u val="none"/>
        <vertAlign val="baseline"/>
        <sz val="11"/>
        <color theme="1"/>
        <name val="Tahoma"/>
        <family val="2"/>
        <scheme val="none"/>
      </font>
      <numFmt numFmtId="14" formatCode="0.00%"/>
      <fill>
        <patternFill patternType="solid">
          <fgColor indexed="64"/>
          <bgColor theme="4" tint="0.79998168889431442"/>
        </patternFill>
      </fill>
      <alignment horizontal="left" vertical="bottom" textRotation="0" wrapText="0" indent="0" justifyLastLine="0" shrinkToFit="0" readingOrder="2"/>
    </dxf>
    <dxf>
      <font>
        <b val="0"/>
        <i val="0"/>
        <strike val="0"/>
        <condense val="0"/>
        <extend val="0"/>
        <outline val="0"/>
        <shadow val="0"/>
        <u val="none"/>
        <vertAlign val="baseline"/>
        <sz val="11"/>
        <color theme="1"/>
        <name val="Tahoma"/>
        <family val="2"/>
        <scheme val="none"/>
      </font>
      <numFmt numFmtId="14" formatCode="0.00%"/>
      <fill>
        <patternFill patternType="solid">
          <fgColor indexed="64"/>
          <bgColor theme="4" tint="0.79998168889431442"/>
        </patternFill>
      </fill>
      <alignment horizontal="left" vertical="bottom" textRotation="0" wrapText="0" indent="0" justifyLastLine="0" shrinkToFit="0" readingOrder="2"/>
    </dxf>
    <dxf>
      <font>
        <b val="0"/>
        <i val="0"/>
        <strike val="0"/>
        <condense val="0"/>
        <extend val="0"/>
        <outline val="0"/>
        <shadow val="0"/>
        <u val="none"/>
        <vertAlign val="baseline"/>
        <sz val="11"/>
        <color theme="1"/>
        <name val="Tahoma"/>
        <family val="2"/>
        <scheme val="none"/>
      </font>
      <numFmt numFmtId="14" formatCode="0.00%"/>
      <fill>
        <patternFill patternType="solid">
          <fgColor indexed="64"/>
          <bgColor theme="4" tint="0.79998168889431442"/>
        </patternFill>
      </fill>
      <alignment horizontal="left" vertical="bottom" textRotation="0" wrapText="0" indent="0" justifyLastLine="0" shrinkToFit="0" readingOrder="2"/>
    </dxf>
    <dxf>
      <font>
        <b val="0"/>
        <i val="0"/>
        <strike val="0"/>
        <condense val="0"/>
        <extend val="0"/>
        <outline val="0"/>
        <shadow val="0"/>
        <u val="none"/>
        <vertAlign val="baseline"/>
        <sz val="11"/>
        <color auto="1"/>
        <name val="Tahoma"/>
        <family val="2"/>
        <scheme val="none"/>
      </font>
      <numFmt numFmtId="34" formatCode="_-&quot;ر.س.‏&quot;\ * #,##0.00_-;_-&quot;ر.س.‏&quot;\ * #,##0.00\-;_-&quot;ر.س.‏&quot;\ * &quot;-&quot;??_-;_-@_-"/>
      <alignment horizontal="left" vertical="bottom" textRotation="0" wrapText="0" indent="0" justifyLastLine="0" shrinkToFit="0" readingOrder="2"/>
    </dxf>
    <dxf>
      <font>
        <b val="0"/>
        <i val="0"/>
        <strike val="0"/>
        <condense val="0"/>
        <extend val="0"/>
        <outline val="0"/>
        <shadow val="0"/>
        <u val="none"/>
        <vertAlign val="baseline"/>
        <sz val="11"/>
        <color auto="1"/>
        <name val="Tahoma"/>
        <family val="2"/>
        <scheme val="none"/>
      </font>
      <numFmt numFmtId="34" formatCode="_-&quot;ر.س.‏&quot;\ * #,##0.00_-;_-&quot;ر.س.‏&quot;\ * #,##0.00\-;_-&quot;ر.س.‏&quot;\ * &quot;-&quot;??_-;_-@_-"/>
      <alignment horizontal="left" vertical="bottom" textRotation="0" wrapText="0" indent="0" justifyLastLine="0" shrinkToFit="0" readingOrder="2"/>
    </dxf>
    <dxf>
      <font>
        <b val="0"/>
        <i val="0"/>
        <strike val="0"/>
        <condense val="0"/>
        <extend val="0"/>
        <outline val="0"/>
        <shadow val="0"/>
        <u val="none"/>
        <vertAlign val="baseline"/>
        <sz val="11"/>
        <color auto="1"/>
        <name val="Tahoma"/>
        <family val="2"/>
        <scheme val="none"/>
      </font>
      <numFmt numFmtId="34" formatCode="_-&quot;ر.س.‏&quot;\ * #,##0.00_-;_-&quot;ر.س.‏&quot;\ * #,##0.00\-;_-&quot;ر.س.‏&quot;\ * &quot;-&quot;??_-;_-@_-"/>
      <alignment horizontal="left" vertical="bottom" textRotation="0" wrapText="0" indent="0" justifyLastLine="0" shrinkToFit="0" readingOrder="2"/>
    </dxf>
    <dxf>
      <font>
        <b val="0"/>
        <i val="0"/>
        <strike val="0"/>
        <condense val="0"/>
        <extend val="0"/>
        <outline val="0"/>
        <shadow val="0"/>
        <u val="none"/>
        <vertAlign val="baseline"/>
        <sz val="11"/>
        <color auto="1"/>
        <name val="Tahoma"/>
        <family val="2"/>
        <scheme val="none"/>
      </font>
      <alignment horizontal="right" vertical="bottom" textRotation="0" wrapText="1" indent="0" justifyLastLine="0" shrinkToFit="0" readingOrder="2"/>
    </dxf>
    <dxf>
      <font>
        <b val="0"/>
        <i val="0"/>
        <strike val="0"/>
        <condense val="0"/>
        <extend val="0"/>
        <outline val="0"/>
        <shadow val="0"/>
        <u val="none"/>
        <vertAlign val="baseline"/>
        <sz val="11"/>
        <color auto="1"/>
        <name val="Tahoma"/>
        <family val="2"/>
        <scheme val="none"/>
      </font>
      <alignment horizontal="right" vertical="bottom" textRotation="0" wrapText="1" indent="0" justifyLastLine="0" shrinkToFit="0" readingOrder="2"/>
    </dxf>
    <dxf>
      <font>
        <b val="0"/>
        <i val="0"/>
        <strike val="0"/>
        <condense val="0"/>
        <extend val="0"/>
        <outline val="0"/>
        <shadow val="0"/>
        <u val="none"/>
        <vertAlign val="baseline"/>
        <sz val="11"/>
        <color theme="1"/>
        <name val="Tahoma"/>
        <family val="2"/>
        <scheme val="none"/>
      </font>
      <numFmt numFmtId="14" formatCode="0.00%"/>
      <fill>
        <patternFill patternType="solid">
          <fgColor indexed="64"/>
          <bgColor theme="4" tint="0.79998168889431442"/>
        </patternFill>
      </fill>
      <alignment horizontal="left" vertical="bottom" textRotation="0" wrapText="0" indent="0" justifyLastLine="0" shrinkToFit="0" readingOrder="2"/>
      <border diagonalUp="0" diagonalDown="0" outline="0">
        <left/>
        <right/>
        <top/>
        <bottom/>
      </border>
    </dxf>
    <dxf>
      <font>
        <b val="0"/>
        <i val="0"/>
        <strike val="0"/>
        <condense val="0"/>
        <extend val="0"/>
        <outline val="0"/>
        <shadow val="0"/>
        <u val="none"/>
        <vertAlign val="baseline"/>
        <sz val="11"/>
        <color theme="1"/>
        <name val="Tahoma"/>
        <family val="2"/>
        <scheme val="none"/>
      </font>
      <numFmt numFmtId="14" formatCode="0.00%"/>
      <fill>
        <patternFill patternType="solid">
          <fgColor indexed="64"/>
          <bgColor theme="4" tint="0.79998168889431442"/>
        </patternFill>
      </fill>
      <alignment horizontal="left" vertical="bottom" textRotation="0" wrapText="0" indent="0" justifyLastLine="0" shrinkToFit="0" readingOrder="2"/>
      <border diagonalUp="0" diagonalDown="0" outline="0">
        <left/>
        <right/>
        <top/>
        <bottom/>
      </border>
    </dxf>
    <dxf>
      <font>
        <b val="0"/>
        <i val="0"/>
        <strike val="0"/>
        <condense val="0"/>
        <extend val="0"/>
        <outline val="0"/>
        <shadow val="0"/>
        <u val="none"/>
        <vertAlign val="baseline"/>
        <sz val="11"/>
        <color theme="1"/>
        <name val="Tahoma"/>
        <family val="2"/>
        <scheme val="none"/>
      </font>
      <numFmt numFmtId="14" formatCode="0.00%"/>
      <fill>
        <patternFill patternType="solid">
          <fgColor indexed="64"/>
          <bgColor theme="4" tint="0.79998168889431442"/>
        </patternFill>
      </fill>
      <alignment horizontal="left" vertical="bottom" textRotation="0" wrapText="0" indent="0" justifyLastLine="0" shrinkToFit="0" readingOrder="2"/>
      <border diagonalUp="0" diagonalDown="0" outline="0">
        <left/>
        <right/>
        <top/>
        <bottom/>
      </border>
    </dxf>
    <dxf>
      <font>
        <b val="0"/>
        <i val="0"/>
        <strike val="0"/>
        <condense val="0"/>
        <extend val="0"/>
        <outline val="0"/>
        <shadow val="0"/>
        <u val="none"/>
        <vertAlign val="baseline"/>
        <sz val="10"/>
        <color auto="1"/>
        <name val="Tahoma"/>
        <family val="2"/>
        <scheme val="none"/>
      </font>
      <numFmt numFmtId="34" formatCode="_-&quot;ر.س.‏&quot;\ * #,##0.00_-;_-&quot;ر.س.‏&quot;\ * #,##0.00\-;_-&quot;ر.س.‏&quot;\ * &quot;-&quot;??_-;_-@_-"/>
      <fill>
        <patternFill patternType="none">
          <fgColor indexed="64"/>
          <bgColor indexed="65"/>
        </patternFill>
      </fill>
      <alignment horizontal="left" vertical="bottom" textRotation="0" wrapText="0" indent="0" justifyLastLine="0" shrinkToFit="0" readingOrder="2"/>
      <border diagonalUp="0" diagonalDown="0" outline="0">
        <left/>
        <right/>
        <top/>
        <bottom/>
      </border>
    </dxf>
    <dxf>
      <font>
        <b val="0"/>
        <i val="0"/>
        <strike val="0"/>
        <condense val="0"/>
        <extend val="0"/>
        <outline val="0"/>
        <shadow val="0"/>
        <u val="none"/>
        <vertAlign val="baseline"/>
        <sz val="10"/>
        <color auto="1"/>
        <name val="Tahoma"/>
        <family val="2"/>
        <scheme val="none"/>
      </font>
      <numFmt numFmtId="34" formatCode="_-&quot;ر.س.‏&quot;\ * #,##0.00_-;_-&quot;ر.س.‏&quot;\ * #,##0.00\-;_-&quot;ر.س.‏&quot;\ * &quot;-&quot;??_-;_-@_-"/>
      <fill>
        <patternFill patternType="none">
          <fgColor indexed="64"/>
          <bgColor indexed="65"/>
        </patternFill>
      </fill>
      <alignment horizontal="left" vertical="bottom" textRotation="0" wrapText="0" indent="0" justifyLastLine="0" shrinkToFit="0" readingOrder="2"/>
      <border diagonalUp="0" diagonalDown="0" outline="0">
        <left/>
        <right/>
        <top/>
        <bottom/>
      </border>
    </dxf>
    <dxf>
      <font>
        <b val="0"/>
        <i val="0"/>
        <strike val="0"/>
        <condense val="0"/>
        <extend val="0"/>
        <outline val="0"/>
        <shadow val="0"/>
        <u val="none"/>
        <vertAlign val="baseline"/>
        <sz val="10"/>
        <color auto="1"/>
        <name val="Tahoma"/>
        <family val="2"/>
        <scheme val="none"/>
      </font>
      <numFmt numFmtId="34" formatCode="_-&quot;ر.س.‏&quot;\ * #,##0.00_-;_-&quot;ر.س.‏&quot;\ * #,##0.00\-;_-&quot;ر.س.‏&quot;\ * &quot;-&quot;??_-;_-@_-"/>
      <fill>
        <patternFill patternType="none">
          <fgColor indexed="64"/>
          <bgColor indexed="65"/>
        </patternFill>
      </fill>
      <alignment horizontal="left" vertical="bottom" textRotation="0" wrapText="0" indent="0" justifyLastLine="0" shrinkToFit="0" readingOrder="2"/>
      <border diagonalUp="0" diagonalDown="0" outline="0">
        <left/>
        <right/>
        <top/>
        <bottom/>
      </border>
    </dxf>
    <dxf>
      <font>
        <b val="0"/>
        <i val="0"/>
        <strike val="0"/>
        <condense val="0"/>
        <extend val="0"/>
        <outline val="0"/>
        <shadow val="0"/>
        <u val="none"/>
        <vertAlign val="baseline"/>
        <sz val="11"/>
        <color auto="1"/>
        <name val="Tahoma"/>
        <family val="2"/>
        <scheme val="none"/>
      </font>
      <fill>
        <patternFill patternType="none">
          <fgColor indexed="64"/>
          <bgColor indexed="65"/>
        </patternFill>
      </fill>
      <alignment horizontal="right" vertical="bottom" textRotation="0" wrapText="1" indent="0" justifyLastLine="0" shrinkToFit="0" readingOrder="2"/>
      <border diagonalUp="0" diagonalDown="0" outline="0">
        <left/>
        <right/>
        <top/>
        <bottom/>
      </border>
    </dxf>
    <dxf>
      <font>
        <b val="0"/>
        <i val="0"/>
        <strike val="0"/>
        <condense val="0"/>
        <extend val="0"/>
        <outline val="0"/>
        <shadow val="0"/>
        <u val="none"/>
        <vertAlign val="baseline"/>
        <sz val="11"/>
        <color auto="1"/>
        <name val="Tahoma"/>
        <family val="2"/>
        <scheme val="none"/>
      </font>
      <fill>
        <patternFill patternType="none">
          <fgColor indexed="64"/>
          <bgColor indexed="65"/>
        </patternFill>
      </fill>
      <alignment horizontal="right" vertical="bottom" textRotation="0" wrapText="1" indent="0" justifyLastLine="0" shrinkToFit="0" readingOrder="2"/>
      <border diagonalUp="0" diagonalDown="0" outline="0">
        <left/>
        <right/>
        <top/>
        <bottom/>
      </border>
    </dxf>
    <dxf>
      <font>
        <strike val="0"/>
        <outline val="0"/>
        <shadow val="0"/>
        <u val="none"/>
        <vertAlign val="baseline"/>
        <name val="Tahoma"/>
        <family val="2"/>
        <scheme val="none"/>
      </font>
      <alignment textRotation="0" justifyLastLine="0" shrinkToFit="0" readingOrder="2"/>
    </dxf>
    <dxf>
      <font>
        <strike val="0"/>
        <outline val="0"/>
        <shadow val="0"/>
        <u val="none"/>
        <vertAlign val="baseline"/>
        <name val="Tahoma"/>
        <family val="2"/>
        <scheme val="none"/>
      </font>
      <alignment textRotation="0" justifyLastLine="0" shrinkToFit="0" readingOrder="2"/>
    </dxf>
    <dxf>
      <font>
        <strike val="0"/>
        <outline val="0"/>
        <shadow val="0"/>
        <u val="none"/>
        <vertAlign val="baseline"/>
        <name val="Tahoma"/>
        <family val="2"/>
        <scheme val="none"/>
      </font>
      <alignment textRotation="0" justifyLastLine="0" shrinkToFit="0" readingOrder="2"/>
    </dxf>
    <dxf>
      <font>
        <strike val="0"/>
        <outline val="0"/>
        <shadow val="0"/>
        <u val="none"/>
        <vertAlign val="baseline"/>
        <name val="Tahoma"/>
        <family val="2"/>
        <scheme val="none"/>
      </font>
      <alignment textRotation="0" justifyLastLine="0" shrinkToFit="0" readingOrder="2"/>
    </dxf>
    <dxf>
      <font>
        <strike val="0"/>
        <outline val="0"/>
        <shadow val="0"/>
        <u val="none"/>
        <vertAlign val="baseline"/>
        <name val="Tahoma"/>
        <family val="2"/>
        <scheme val="none"/>
      </font>
      <alignment textRotation="0" justifyLastLine="0" shrinkToFit="0" readingOrder="2"/>
    </dxf>
    <dxf>
      <alignment horizontal="left" vertical="bottom" textRotation="0" wrapText="0" indent="0" justifyLastLine="0" shrinkToFit="0" readingOrder="2"/>
    </dxf>
    <dxf>
      <alignment horizontal="left" vertical="bottom" textRotation="0" wrapText="0" indent="0" justifyLastLine="0" shrinkToFit="0" readingOrder="2"/>
    </dxf>
    <dxf>
      <alignment horizontal="left" vertical="bottom" textRotation="0" wrapText="0" indent="0" justifyLastLine="0" shrinkToFit="0" readingOrder="2"/>
    </dxf>
    <dxf>
      <font>
        <strike val="0"/>
        <outline val="0"/>
        <shadow val="0"/>
        <u val="none"/>
        <vertAlign val="baseline"/>
        <name val="Tahoma"/>
        <family val="2"/>
        <scheme val="none"/>
      </font>
      <alignment horizontal="general" vertical="bottom" textRotation="0" wrapText="1" indent="0" justifyLastLine="0" shrinkToFit="0" readingOrder="2"/>
    </dxf>
    <dxf>
      <font>
        <b val="0"/>
        <i val="0"/>
        <strike val="0"/>
        <condense val="0"/>
        <extend val="0"/>
        <outline val="0"/>
        <shadow val="0"/>
        <u val="none"/>
        <vertAlign val="baseline"/>
        <sz val="11"/>
        <color auto="1"/>
        <name val="Tahoma"/>
        <family val="2"/>
        <scheme val="none"/>
      </font>
      <alignment horizontal="left" vertical="bottom" textRotation="0" wrapText="0" indent="0" justifyLastLine="0" shrinkToFit="0" readingOrder="2"/>
    </dxf>
    <dxf>
      <font>
        <strike val="0"/>
        <outline val="0"/>
        <shadow val="0"/>
        <u val="none"/>
        <vertAlign val="baseline"/>
        <name val="Tahoma"/>
        <family val="2"/>
        <scheme val="none"/>
      </font>
      <alignment horizontal="right" vertical="bottom" textRotation="0" wrapText="0" indent="0" justifyLastLine="0" shrinkToFit="0" readingOrder="2"/>
    </dxf>
    <dxf>
      <alignment horizontal="left" vertical="bottom" textRotation="0" wrapText="0" indent="0" justifyLastLine="0" shrinkToFit="0" readingOrder="2"/>
    </dxf>
    <dxf>
      <font>
        <strike val="0"/>
        <outline val="0"/>
        <shadow val="0"/>
        <u val="none"/>
        <vertAlign val="baseline"/>
        <name val="Tahoma"/>
        <family val="2"/>
        <scheme val="none"/>
      </font>
      <alignment horizontal="right" vertical="bottom" textRotation="0" wrapText="0" indent="0" justifyLastLine="0" shrinkToFit="0" readingOrder="2"/>
    </dxf>
    <dxf>
      <font>
        <strike val="0"/>
        <outline val="0"/>
        <shadow val="0"/>
        <u val="none"/>
        <vertAlign val="baseline"/>
        <name val="Tahoma"/>
        <family val="2"/>
        <scheme val="none"/>
      </font>
      <alignment horizontal="right" vertical="bottom" textRotation="0" wrapText="1" indent="0" justifyLastLine="0" shrinkToFit="0" readingOrder="2"/>
    </dxf>
    <dxf>
      <font>
        <strike val="0"/>
        <outline val="0"/>
        <shadow val="0"/>
        <u val="none"/>
        <vertAlign val="baseline"/>
        <name val="Tahoma"/>
        <family val="2"/>
        <scheme val="none"/>
      </font>
    </dxf>
    <dxf>
      <font>
        <strike val="0"/>
        <outline val="0"/>
        <shadow val="0"/>
        <u val="none"/>
        <vertAlign val="baseline"/>
        <name val="Tahoma"/>
        <family val="2"/>
        <scheme val="none"/>
      </font>
    </dxf>
    <dxf>
      <font>
        <strike val="0"/>
        <outline val="0"/>
        <shadow val="0"/>
        <u val="none"/>
        <vertAlign val="baseline"/>
        <name val="Tahoma"/>
        <family val="2"/>
        <scheme val="none"/>
      </font>
    </dxf>
    <dxf>
      <alignment horizontal="left" vertical="bottom" textRotation="0" wrapText="0" indent="0" justifyLastLine="0" shrinkToFit="0" readingOrder="2"/>
    </dxf>
    <dxf>
      <alignment horizontal="left" vertical="bottom" textRotation="0" wrapText="0" indent="0" justifyLastLine="0" shrinkToFit="0" readingOrder="2"/>
    </dxf>
    <dxf>
      <alignment horizontal="left" vertical="bottom" textRotation="0" wrapText="0" indent="0" justifyLastLine="0" shrinkToFit="0" readingOrder="2"/>
    </dxf>
    <dxf>
      <font>
        <strike val="0"/>
        <outline val="0"/>
        <shadow val="0"/>
        <u val="none"/>
        <vertAlign val="baseline"/>
        <name val="Tahoma"/>
        <family val="2"/>
        <scheme val="none"/>
      </font>
      <alignment horizontal="general" vertical="bottom" textRotation="0" wrapText="1" indent="0" justifyLastLine="0" shrinkToFit="0" readingOrder="2"/>
    </dxf>
    <dxf>
      <font>
        <strike val="0"/>
        <outline val="0"/>
        <shadow val="0"/>
        <u val="none"/>
        <vertAlign val="baseline"/>
        <name val="Tahoma"/>
        <family val="2"/>
        <scheme val="none"/>
      </font>
      <alignment horizontal="general" vertical="bottom" textRotation="0" wrapText="1" indent="0" justifyLastLine="0" shrinkToFit="0" readingOrder="2"/>
    </dxf>
    <dxf>
      <font>
        <b val="0"/>
        <i val="0"/>
        <strike val="0"/>
        <condense val="0"/>
        <extend val="0"/>
        <outline val="0"/>
        <shadow val="0"/>
        <u val="none"/>
        <vertAlign val="baseline"/>
        <sz val="11"/>
        <color theme="1"/>
        <name val="Tahoma"/>
        <family val="2"/>
        <scheme val="none"/>
      </font>
      <numFmt numFmtId="14" formatCode="0.00%"/>
      <fill>
        <patternFill patternType="solid">
          <fgColor indexed="64"/>
          <bgColor theme="4" tint="0.79998168889431442"/>
        </patternFill>
      </fill>
      <alignment horizontal="left" vertical="bottom" textRotation="0" wrapText="0" indent="0" justifyLastLine="0" shrinkToFit="0" readingOrder="2"/>
    </dxf>
    <dxf>
      <font>
        <strike val="0"/>
        <outline val="0"/>
        <shadow val="0"/>
        <u val="none"/>
        <vertAlign val="baseline"/>
        <name val="Tahoma"/>
        <family val="2"/>
        <scheme val="none"/>
      </font>
    </dxf>
    <dxf>
      <font>
        <strike val="0"/>
        <outline val="0"/>
        <shadow val="0"/>
        <u val="none"/>
        <vertAlign val="baseline"/>
        <name val="Tahoma"/>
        <family val="2"/>
        <scheme val="none"/>
      </font>
    </dxf>
    <dxf>
      <font>
        <b val="0"/>
        <i val="0"/>
        <strike val="0"/>
        <condense val="0"/>
        <extend val="0"/>
        <outline val="0"/>
        <shadow val="0"/>
        <u val="none"/>
        <vertAlign val="baseline"/>
        <sz val="11"/>
        <color theme="1"/>
        <name val="Tahoma"/>
        <family val="2"/>
        <scheme val="none"/>
      </font>
      <numFmt numFmtId="14" formatCode="0.00%"/>
      <fill>
        <patternFill patternType="solid">
          <fgColor indexed="64"/>
          <bgColor theme="4" tint="0.79998168889431442"/>
        </patternFill>
      </fill>
      <alignment horizontal="left" vertical="bottom" textRotation="0" wrapText="0" indent="0" justifyLastLine="0" shrinkToFit="0" readingOrder="2"/>
    </dxf>
    <dxf>
      <font>
        <strike val="0"/>
        <outline val="0"/>
        <shadow val="0"/>
        <u val="none"/>
        <vertAlign val="baseline"/>
        <name val="Tahoma"/>
        <family val="2"/>
        <scheme val="none"/>
      </font>
    </dxf>
    <dxf>
      <font>
        <b val="0"/>
        <i val="0"/>
        <strike val="0"/>
        <condense val="0"/>
        <extend val="0"/>
        <outline val="0"/>
        <shadow val="0"/>
        <u val="none"/>
        <vertAlign val="baseline"/>
        <sz val="11"/>
        <color theme="1"/>
        <name val="Tahoma"/>
        <family val="2"/>
        <scheme val="none"/>
      </font>
      <numFmt numFmtId="14" formatCode="0.00%"/>
      <fill>
        <patternFill patternType="solid">
          <fgColor indexed="64"/>
          <bgColor theme="4" tint="0.79998168889431442"/>
        </patternFill>
      </fill>
      <alignment horizontal="left" vertical="bottom" textRotation="0" wrapText="0" indent="0" justifyLastLine="0" shrinkToFit="0" readingOrder="2"/>
    </dxf>
    <dxf>
      <font>
        <strike val="0"/>
        <outline val="0"/>
        <shadow val="0"/>
        <u val="none"/>
        <vertAlign val="baseline"/>
        <name val="Tahoma"/>
        <family val="2"/>
        <scheme val="none"/>
      </font>
    </dxf>
    <dxf>
      <font>
        <b val="0"/>
        <i val="0"/>
        <strike val="0"/>
        <condense val="0"/>
        <extend val="0"/>
        <outline val="0"/>
        <shadow val="0"/>
        <u val="none"/>
        <vertAlign val="baseline"/>
        <sz val="11"/>
        <color theme="1"/>
        <name val="Tahoma"/>
        <family val="2"/>
        <scheme val="none"/>
      </font>
      <numFmt numFmtId="14" formatCode="0.00%"/>
      <fill>
        <patternFill patternType="solid">
          <fgColor indexed="64"/>
          <bgColor theme="4" tint="0.79998168889431442"/>
        </patternFill>
      </fill>
      <alignment horizontal="left" vertical="bottom" textRotation="0" wrapText="0" indent="0" justifyLastLine="0" shrinkToFit="0" readingOrder="2"/>
    </dxf>
    <dxf>
      <font>
        <strike val="0"/>
        <outline val="0"/>
        <shadow val="0"/>
        <u val="none"/>
        <vertAlign val="baseline"/>
        <name val="Tahoma"/>
        <family val="2"/>
        <scheme val="none"/>
      </font>
    </dxf>
    <dxf>
      <alignment horizontal="left" vertical="bottom" textRotation="0" wrapText="0" indent="0" justifyLastLine="0" shrinkToFit="0" readingOrder="2"/>
    </dxf>
    <dxf>
      <alignment horizontal="left" vertical="bottom" textRotation="0" wrapText="0" indent="0" justifyLastLine="0" shrinkToFit="0" readingOrder="2"/>
    </dxf>
    <dxf>
      <alignment horizontal="left" vertical="bottom" textRotation="0" wrapText="0" indent="0" justifyLastLine="0" shrinkToFit="0" readingOrder="2"/>
    </dxf>
    <dxf>
      <font>
        <b val="0"/>
        <i val="0"/>
        <strike val="0"/>
        <condense val="0"/>
        <extend val="0"/>
        <outline val="0"/>
        <shadow val="0"/>
        <u val="none"/>
        <vertAlign val="baseline"/>
        <sz val="11"/>
        <color auto="1"/>
        <name val="Tahoma"/>
        <family val="2"/>
        <scheme val="none"/>
      </font>
      <fill>
        <patternFill patternType="none">
          <fgColor indexed="64"/>
          <bgColor indexed="65"/>
        </patternFill>
      </fill>
      <alignment horizontal="right" vertical="bottom" textRotation="0" wrapText="1" indent="0" justifyLastLine="0" shrinkToFit="0" readingOrder="2"/>
    </dxf>
    <dxf>
      <font>
        <strike val="0"/>
        <outline val="0"/>
        <shadow val="0"/>
        <u val="none"/>
        <vertAlign val="baseline"/>
        <name val="Tahoma"/>
        <family val="2"/>
        <scheme val="none"/>
      </font>
      <alignment horizontal="general" vertical="bottom" textRotation="0" wrapText="1" indent="0" justifyLastLine="0" shrinkToFit="0" readingOrder="2"/>
    </dxf>
    <dxf>
      <font>
        <b val="0"/>
        <i val="0"/>
        <strike val="0"/>
        <condense val="0"/>
        <extend val="0"/>
        <outline val="0"/>
        <shadow val="0"/>
        <u val="none"/>
        <vertAlign val="baseline"/>
        <sz val="11"/>
        <color auto="1"/>
        <name val="Tahoma"/>
        <family val="2"/>
        <scheme val="none"/>
      </font>
      <fill>
        <patternFill patternType="none">
          <fgColor indexed="64"/>
          <bgColor indexed="65"/>
        </patternFill>
      </fill>
      <alignment horizontal="right" vertical="bottom" textRotation="0" wrapText="1" indent="0" justifyLastLine="0" shrinkToFit="0" readingOrder="2"/>
    </dxf>
    <dxf>
      <font>
        <strike val="0"/>
        <outline val="0"/>
        <shadow val="0"/>
        <u val="none"/>
        <vertAlign val="baseline"/>
        <name val="Tahoma"/>
        <family val="2"/>
        <scheme val="none"/>
      </font>
      <alignment horizontal="general" vertical="bottom" textRotation="0" wrapText="1" indent="0" justifyLastLine="0" shrinkToFit="0" readingOrder="2"/>
    </dxf>
    <dxf>
      <font>
        <b val="0"/>
        <i val="0"/>
        <strike val="0"/>
        <condense val="0"/>
        <extend val="0"/>
        <outline val="0"/>
        <shadow val="0"/>
        <u val="none"/>
        <vertAlign val="baseline"/>
        <sz val="11"/>
        <color theme="1"/>
        <name val="Tahoma"/>
        <family val="2"/>
        <scheme val="none"/>
      </font>
      <numFmt numFmtId="14" formatCode="0.00%"/>
      <fill>
        <patternFill patternType="solid">
          <fgColor indexed="64"/>
          <bgColor theme="4" tint="0.79998168889431442"/>
        </patternFill>
      </fill>
      <alignment horizontal="left" vertical="bottom" textRotation="0" wrapText="0" indent="0" justifyLastLine="0" shrinkToFit="0" readingOrder="2"/>
    </dxf>
    <dxf>
      <font>
        <strike val="0"/>
        <outline val="0"/>
        <shadow val="0"/>
        <u val="none"/>
        <vertAlign val="baseline"/>
        <name val="Tahoma"/>
        <family val="2"/>
        <scheme val="none"/>
      </font>
    </dxf>
    <dxf>
      <font>
        <strike val="0"/>
        <outline val="0"/>
        <shadow val="0"/>
        <u val="none"/>
        <vertAlign val="baseline"/>
        <name val="Tahoma"/>
        <family val="2"/>
        <scheme val="none"/>
      </font>
    </dxf>
    <dxf>
      <font>
        <strike val="0"/>
        <outline val="0"/>
        <shadow val="0"/>
        <u val="none"/>
        <vertAlign val="baseline"/>
        <name val="Tahoma"/>
        <family val="2"/>
        <scheme val="none"/>
      </font>
    </dxf>
    <dxf>
      <font>
        <strike val="0"/>
        <outline val="0"/>
        <shadow val="0"/>
        <u val="none"/>
        <vertAlign val="baseline"/>
        <name val="Tahoma"/>
        <family val="2"/>
        <scheme val="none"/>
      </font>
    </dxf>
    <dxf>
      <font>
        <strike val="0"/>
        <outline val="0"/>
        <shadow val="0"/>
        <u val="none"/>
        <vertAlign val="baseline"/>
        <name val="Tahoma"/>
        <family val="2"/>
        <scheme val="none"/>
      </font>
    </dxf>
    <dxf>
      <alignment horizontal="left" vertical="bottom" textRotation="0" wrapText="0" indent="0" justifyLastLine="0" shrinkToFit="0" readingOrder="2"/>
    </dxf>
    <dxf>
      <alignment horizontal="left" vertical="bottom" textRotation="0" wrapText="0" indent="0" justifyLastLine="0" shrinkToFit="0" readingOrder="2"/>
    </dxf>
    <dxf>
      <alignment horizontal="left" vertical="bottom" textRotation="0" wrapText="0" indent="0" justifyLastLine="0" shrinkToFit="0" readingOrder="2"/>
    </dxf>
    <dxf>
      <font>
        <strike val="0"/>
        <outline val="0"/>
        <shadow val="0"/>
        <u val="none"/>
        <vertAlign val="baseline"/>
        <name val="Tahoma"/>
        <family val="2"/>
        <scheme val="none"/>
      </font>
      <alignment horizontal="general" vertical="bottom" textRotation="0" wrapText="0" indent="0" justifyLastLine="0" shrinkToFit="0" readingOrder="2"/>
    </dxf>
    <dxf>
      <font>
        <strike val="0"/>
        <outline val="0"/>
        <shadow val="0"/>
        <u val="none"/>
        <vertAlign val="baseline"/>
        <name val="Tahoma"/>
        <family val="2"/>
        <scheme val="none"/>
      </font>
      <alignment horizontal="general" vertical="bottom" textRotation="0" wrapText="0" indent="0" justifyLastLine="0" shrinkToFit="0" readingOrder="2"/>
    </dxf>
    <dxf>
      <font>
        <b val="0"/>
        <i val="0"/>
        <strike val="0"/>
        <condense val="0"/>
        <extend val="0"/>
        <outline val="0"/>
        <shadow val="0"/>
        <u val="none"/>
        <vertAlign val="baseline"/>
        <sz val="11"/>
        <color theme="1"/>
        <name val="Tahoma"/>
        <family val="2"/>
        <scheme val="none"/>
      </font>
      <numFmt numFmtId="14" formatCode="0.00%"/>
      <fill>
        <patternFill patternType="solid">
          <fgColor indexed="64"/>
          <bgColor theme="4" tint="0.79998168889431442"/>
        </patternFill>
      </fill>
      <alignment horizontal="left" vertical="bottom" textRotation="0" wrapText="0" indent="0" justifyLastLine="0" shrinkToFit="0" readingOrder="2"/>
    </dxf>
    <dxf>
      <font>
        <strike val="0"/>
        <outline val="0"/>
        <shadow val="0"/>
        <u val="none"/>
        <vertAlign val="baseline"/>
        <name val="Tahoma"/>
        <family val="2"/>
        <scheme val="none"/>
      </font>
      <numFmt numFmtId="14" formatCode="0.00%"/>
      <alignment horizontal="left" vertical="bottom" textRotation="0" wrapText="0" indent="0" justifyLastLine="0" shrinkToFit="0" readingOrder="0"/>
    </dxf>
    <dxf>
      <font>
        <strike val="0"/>
        <outline val="0"/>
        <shadow val="0"/>
        <u val="none"/>
        <vertAlign val="baseline"/>
        <name val="Tahoma"/>
        <family val="2"/>
        <scheme val="none"/>
      </font>
    </dxf>
    <dxf>
      <font>
        <strike val="0"/>
        <outline val="0"/>
        <shadow val="0"/>
        <u val="none"/>
        <vertAlign val="baseline"/>
        <name val="Tahoma"/>
        <family val="2"/>
        <scheme val="none"/>
      </font>
    </dxf>
    <dxf>
      <font>
        <strike val="0"/>
        <outline val="0"/>
        <shadow val="0"/>
        <u val="none"/>
        <vertAlign val="baseline"/>
        <name val="Tahoma"/>
        <family val="2"/>
        <scheme val="none"/>
      </font>
    </dxf>
    <dxf>
      <font>
        <strike val="0"/>
        <outline val="0"/>
        <shadow val="0"/>
        <u val="none"/>
        <vertAlign val="baseline"/>
        <name val="Tahoma"/>
        <family val="2"/>
        <scheme val="none"/>
      </font>
    </dxf>
    <dxf>
      <alignment horizontal="left" vertical="bottom" textRotation="0" wrapText="0" indent="0" justifyLastLine="0" shrinkToFit="0" readingOrder="2"/>
    </dxf>
    <dxf>
      <alignment horizontal="left" vertical="bottom" textRotation="0" wrapText="0" indent="0" justifyLastLine="0" shrinkToFit="0" readingOrder="2"/>
    </dxf>
    <dxf>
      <alignment horizontal="left" vertical="bottom" textRotation="0" wrapText="0" indent="0" justifyLastLine="0" shrinkToFit="0" readingOrder="2"/>
    </dxf>
    <dxf>
      <font>
        <strike val="0"/>
        <outline val="0"/>
        <shadow val="0"/>
        <u val="none"/>
        <vertAlign val="baseline"/>
        <name val="Tahoma"/>
        <family val="2"/>
        <scheme val="none"/>
      </font>
      <alignment horizontal="general" vertical="bottom" textRotation="0" wrapText="1" indent="0" justifyLastLine="0" shrinkToFit="0" readingOrder="2"/>
    </dxf>
    <dxf>
      <font>
        <strike val="0"/>
        <outline val="0"/>
        <shadow val="0"/>
        <u val="none"/>
        <vertAlign val="baseline"/>
        <name val="Tahoma"/>
        <family val="2"/>
        <scheme val="none"/>
      </font>
      <alignment horizontal="general" vertical="bottom" textRotation="0" wrapText="1" indent="0" justifyLastLine="0" shrinkToFit="0" readingOrder="2"/>
    </dxf>
    <dxf>
      <font>
        <b val="0"/>
        <i val="0"/>
        <strike val="0"/>
        <condense val="0"/>
        <extend val="0"/>
        <outline val="0"/>
        <shadow val="0"/>
        <u val="none"/>
        <vertAlign val="baseline"/>
        <sz val="11"/>
        <color theme="1"/>
        <name val="Tahoma"/>
        <family val="2"/>
        <scheme val="none"/>
      </font>
      <numFmt numFmtId="14" formatCode="0.00%"/>
      <fill>
        <patternFill patternType="solid">
          <fgColor indexed="64"/>
          <bgColor theme="4" tint="0.79998168889431442"/>
        </patternFill>
      </fill>
      <alignment horizontal="left" vertical="bottom" textRotation="0" wrapText="0" indent="0" justifyLastLine="0" shrinkToFit="0" readingOrder="2"/>
    </dxf>
    <dxf>
      <font>
        <strike val="0"/>
        <outline val="0"/>
        <shadow val="0"/>
        <u val="none"/>
        <vertAlign val="baseline"/>
        <name val="Tahoma"/>
        <family val="2"/>
        <scheme val="none"/>
      </font>
      <numFmt numFmtId="14" formatCode="0.00%"/>
      <alignment horizontal="left" vertical="bottom" textRotation="0" wrapText="0" indent="0" justifyLastLine="0" shrinkToFit="0" readingOrder="0"/>
    </dxf>
    <dxf>
      <font>
        <strike val="0"/>
        <outline val="0"/>
        <shadow val="0"/>
        <u val="none"/>
        <vertAlign val="baseline"/>
        <name val="Tahoma"/>
        <family val="2"/>
        <scheme val="none"/>
      </font>
    </dxf>
    <dxf>
      <fill>
        <patternFill patternType="solid">
          <fgColor theme="4" tint="0.79998168889431442"/>
          <bgColor theme="4" tint="0.79998168889431442"/>
        </patternFill>
      </fill>
    </dxf>
    <dxf>
      <fill>
        <patternFill patternType="solid">
          <fgColor theme="4" tint="0.79998168889431442"/>
          <bgColor theme="4" tint="0.79998168889431442"/>
        </patternFill>
      </fill>
    </dxf>
    <dxf>
      <font>
        <b/>
        <color theme="1"/>
      </font>
    </dxf>
    <dxf>
      <font>
        <color theme="4" tint="-0.499984740745262"/>
      </font>
    </dxf>
    <dxf>
      <font>
        <b/>
        <color theme="1"/>
      </font>
      <border>
        <top style="double">
          <color theme="4" tint="-0.499984740745262"/>
        </top>
      </border>
    </dxf>
    <dxf>
      <font>
        <b/>
        <color theme="0"/>
      </font>
      <fill>
        <patternFill patternType="solid">
          <fgColor theme="4"/>
          <bgColor theme="4" tint="-0.499984740745262"/>
        </patternFill>
      </fill>
    </dxf>
    <dxf>
      <font>
        <color theme="1"/>
      </font>
      <border>
        <left style="thin">
          <color theme="4" tint="-0.499984740745262"/>
        </left>
        <right style="thin">
          <color theme="4" tint="-0.499984740745262"/>
        </right>
        <top style="thin">
          <color theme="4" tint="-0.499984740745262"/>
        </top>
        <bottom style="thin">
          <color theme="4" tint="-0.499984740745262"/>
        </bottom>
        <vertical style="thin">
          <color theme="4" tint="-0.499984740745262"/>
        </vertical>
        <horizontal style="thin">
          <color theme="4" tint="-0.499984740745262"/>
        </horizontal>
      </border>
    </dxf>
  </dxfs>
  <tableStyles count="1" defaultTableStyle="قائمة الأرباح والخسائر" defaultPivotStyle="PivotStyleLight16">
    <tableStyle name="قائمة الأرباح والخسائر" pivot="0" count="7">
      <tableStyleElement type="wholeTable" dxfId="93"/>
      <tableStyleElement type="headerRow" dxfId="92"/>
      <tableStyleElement type="totalRow" dxfId="91"/>
      <tableStyleElement type="firstColumn" dxfId="90"/>
      <tableStyleElement type="lastColumn" dxfId="89"/>
      <tableStyleElement type="firstRowStripe" dxfId="88"/>
      <tableStyleElement type="firstColumnStripe" dxfId="87"/>
    </tableStyle>
  </tableStyles>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D3DAE5"/>
      <rgbColor rgb="00FFFF00"/>
      <rgbColor rgb="00EAEAEA"/>
      <rgbColor rgb="0000FFFF"/>
      <rgbColor rgb="00800000"/>
      <rgbColor rgb="00ECEFF4"/>
      <rgbColor rgb="00000080"/>
      <rgbColor rgb="00808000"/>
      <rgbColor rgb="00800080"/>
      <rgbColor rgb="00BBC6D7"/>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333376</xdr:colOff>
      <xdr:row>0</xdr:row>
      <xdr:rowOff>19050</xdr:rowOff>
    </xdr:from>
    <xdr:to>
      <xdr:col>7</xdr:col>
      <xdr:colOff>2028824</xdr:colOff>
      <xdr:row>3</xdr:row>
      <xdr:rowOff>200024</xdr:rowOff>
    </xdr:to>
    <xdr:pic>
      <xdr:nvPicPr>
        <xdr:cNvPr id="3" name="استبدال بالشعار">
          <a:extLst>
            <a:ext uri="{FF2B5EF4-FFF2-40B4-BE49-F238E27FC236}">
              <a16:creationId xmlns:a16="http://schemas.microsoft.com/office/drawing/2014/main" id="{6693DEC6-DA40-4EB2-BA88-0C947ABA236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flipH="1">
          <a:off x="11230251226" y="19050"/>
          <a:ext cx="1695448" cy="84772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8</xdr:col>
      <xdr:colOff>333376</xdr:colOff>
      <xdr:row>0</xdr:row>
      <xdr:rowOff>9525</xdr:rowOff>
    </xdr:from>
    <xdr:to>
      <xdr:col>8</xdr:col>
      <xdr:colOff>2028824</xdr:colOff>
      <xdr:row>2</xdr:row>
      <xdr:rowOff>419100</xdr:rowOff>
    </xdr:to>
    <xdr:pic>
      <xdr:nvPicPr>
        <xdr:cNvPr id="3" name="استبدال بالشعار">
          <a:extLst>
            <a:ext uri="{FF2B5EF4-FFF2-40B4-BE49-F238E27FC236}">
              <a16:creationId xmlns:a16="http://schemas.microsoft.com/office/drawing/2014/main" id="{CCA6DAE2-EBEB-4B28-99BA-2DD8011D026F}"/>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flipH="1">
          <a:off x="11229565426" y="9525"/>
          <a:ext cx="1695448" cy="84772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8</xdr:col>
      <xdr:colOff>333376</xdr:colOff>
      <xdr:row>0</xdr:row>
      <xdr:rowOff>9525</xdr:rowOff>
    </xdr:from>
    <xdr:to>
      <xdr:col>8</xdr:col>
      <xdr:colOff>2028824</xdr:colOff>
      <xdr:row>2</xdr:row>
      <xdr:rowOff>419100</xdr:rowOff>
    </xdr:to>
    <xdr:pic>
      <xdr:nvPicPr>
        <xdr:cNvPr id="3" name="استبدال بالشعار">
          <a:extLst>
            <a:ext uri="{FF2B5EF4-FFF2-40B4-BE49-F238E27FC236}">
              <a16:creationId xmlns:a16="http://schemas.microsoft.com/office/drawing/2014/main" id="{5AE38112-E1F6-43E9-B920-17C77389F332}"/>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flipH="1">
          <a:off x="11229565426" y="9525"/>
          <a:ext cx="1695448" cy="84772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8</xdr:col>
      <xdr:colOff>333376</xdr:colOff>
      <xdr:row>0</xdr:row>
      <xdr:rowOff>9525</xdr:rowOff>
    </xdr:from>
    <xdr:to>
      <xdr:col>8</xdr:col>
      <xdr:colOff>2028824</xdr:colOff>
      <xdr:row>2</xdr:row>
      <xdr:rowOff>419100</xdr:rowOff>
    </xdr:to>
    <xdr:pic>
      <xdr:nvPicPr>
        <xdr:cNvPr id="3" name="استبدال بالشعار">
          <a:extLst>
            <a:ext uri="{FF2B5EF4-FFF2-40B4-BE49-F238E27FC236}">
              <a16:creationId xmlns:a16="http://schemas.microsoft.com/office/drawing/2014/main" id="{37AF0D61-EB39-4017-8DC7-542947483486}"/>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flipH="1">
          <a:off x="11229565426" y="9525"/>
          <a:ext cx="1695448" cy="84772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8</xdr:col>
      <xdr:colOff>333376</xdr:colOff>
      <xdr:row>0</xdr:row>
      <xdr:rowOff>9525</xdr:rowOff>
    </xdr:from>
    <xdr:to>
      <xdr:col>8</xdr:col>
      <xdr:colOff>2028824</xdr:colOff>
      <xdr:row>2</xdr:row>
      <xdr:rowOff>419100</xdr:rowOff>
    </xdr:to>
    <xdr:pic>
      <xdr:nvPicPr>
        <xdr:cNvPr id="3" name="استبدال بالشعار">
          <a:extLst>
            <a:ext uri="{FF2B5EF4-FFF2-40B4-BE49-F238E27FC236}">
              <a16:creationId xmlns:a16="http://schemas.microsoft.com/office/drawing/2014/main" id="{D96A212B-7D34-4B76-B88F-B26ADBBEDFFB}"/>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flipH="1">
          <a:off x="11229565426" y="9525"/>
          <a:ext cx="1695448" cy="847725"/>
        </a:xfrm>
        <a:prstGeom prst="rect">
          <a:avLst/>
        </a:prstGeom>
      </xdr:spPr>
    </xdr:pic>
    <xdr:clientData/>
  </xdr:twoCellAnchor>
</xdr:wsDr>
</file>

<file path=xl/tables/table1.xml><?xml version="1.0" encoding="utf-8"?>
<table xmlns="http://schemas.openxmlformats.org/spreadsheetml/2006/main" id="1" name="لوحة_المعلومات" displayName="لوحة_المعلومات" ref="B6:H14" totalsRowShown="0" headerRowDxfId="25" dataDxfId="24">
  <autoFilter ref="B6:H14">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name="الملخص" dataDxfId="32"/>
    <tableColumn id="2" name="إجمالي الفترة السابقة" dataDxfId="31" dataCellStyle="Currency"/>
    <tableColumn id="3" name="إجمالي الميزانية" dataDxfId="30" dataCellStyle="Currency"/>
    <tableColumn id="4" name="إجمالي الفترة الحالية" dataDxfId="29" dataCellStyle="Currency"/>
    <tableColumn id="5" name="إجمالي الفترة الحالية كنسبة مئوية من المبيعات" dataDxfId="28"/>
    <tableColumn id="6" name="إجمالي النسبة المئوية لمقدار الفرق عن الفترة السابقة" dataDxfId="27"/>
    <tableColumn id="7" name="إجمالي النسبة المئوية لمقدار الفرق عن الميزانية" dataDxfId="26"/>
  </tableColumns>
  <tableStyleInfo name="قائمة الأرباح والخسائر" showFirstColumn="0" showLastColumn="0" showRowStripes="0" showColumnStripes="0"/>
  <extLst>
    <ext xmlns:x14="http://schemas.microsoft.com/office/spreadsheetml/2009/9/main" uri="{504A1905-F514-4f6f-8877-14C23A59335A}">
      <x14:table altTextSummary="ادخل الملخص في هذا الجدول. يتم تلقائياً تحديث إجمالي الفترة السابقة وإجمالي الميزانية وإجمالي الفترة الحالية وإجمالي النسبة المئوية لمقدار الفرق عن الفترة السابقة وإجمالي النسبة المئوية لمقدار الفرق عن الميزانية"/>
    </ext>
  </extLst>
</table>
</file>

<file path=xl/tables/table2.xml><?xml version="1.0" encoding="utf-8"?>
<table xmlns="http://schemas.openxmlformats.org/spreadsheetml/2006/main" id="7" name="SalesRevenue" displayName="SalesRevenue" ref="B4:I13" totalsRowCount="1" headerRowDxfId="86" dataDxfId="85" totalsRowDxfId="84">
  <autoFilter ref="B4:I12"/>
  <tableColumns count="8">
    <tableColumn id="1" name="نوع الإيراد" totalsRowLabel="إجمالي إيراد المبيعات" dataDxfId="83" totalsRowDxfId="15"/>
    <tableColumn id="8" name="الوصف" dataDxfId="82" totalsRowDxfId="14" dataCellStyle="Normal"/>
    <tableColumn id="2" name="الفترة السابقة" totalsRowFunction="sum" dataDxfId="81" totalsRowDxfId="13" dataCellStyle="Currency"/>
    <tableColumn id="3" name="الميزانية" totalsRowFunction="sum" dataDxfId="80" totalsRowDxfId="12" dataCellStyle="Currency"/>
    <tableColumn id="4" name="الفترة الحالية" totalsRowFunction="sum" dataDxfId="79" totalsRowDxfId="11" dataCellStyle="Currency"/>
    <tableColumn id="5" name="الفترة الحالية كنسبة مئوية من المبيعات" totalsRowFunction="sum" dataDxfId="78" totalsRowDxfId="10">
      <calculatedColumnFormula>IFERROR(IF(SalesRevenue[[#Totals],[الفترة الحالية]]=0,"-",SalesRevenue[الفترة الحالية]/Sales_Revenue),"-")</calculatedColumnFormula>
    </tableColumn>
    <tableColumn id="6" name="النسبة المئوية لمقدار الفرق عن الفترة السابقة" totalsRowFunction="sum" dataDxfId="77" totalsRowDxfId="9">
      <calculatedColumnFormula>IFERROR(IF(SalesRevenue[[#This Row],[الفترة السابقة]]=SalesRevenue[[#This Row],[الفترة الحالية]],0,IF(SalesRevenue[[#This Row],[الفترة الحالية]]&gt;SalesRevenue[[#This Row],[الفترة السابقة]],ABS((SalesRevenue[[#This Row],[الفترة الحالية]]/SalesRevenue[[#This Row],[الفترة السابقة]])-1),IF(AND(SalesRevenue[[#This Row],[الفترة الحالية]]&lt;SalesRevenue[[#This Row],[الفترة السابقة]],SalesRevenue[[#This Row],[الفترة السابقة]]&lt;0),-((SalesRevenue[[#This Row],[الفترة الحالية]]/SalesRevenue[[#This Row],[الفترة السابقة]])-1),(SalesRevenue[[#This Row],[الفترة الحالية]]/SalesRevenue[[#This Row],[الفترة السابقة]])-1))),"-")</calculatedColumnFormula>
    </tableColumn>
    <tableColumn id="7" name="النسبة المئوية لمقدار الفرق عن الميزانية" totalsRowFunction="sum" dataDxfId="76" totalsRowDxfId="8">
      <calculatedColumnFormula>IFERROR(IF(SalesRevenue[[#This Row],[الميزانية]]=SalesRevenue[[#This Row],[الفترة الحالية]],0,IF(SalesRevenue[[#This Row],[الفترة الحالية]]&gt;SalesRevenue[[#This Row],[الميزانية]],ABS((SalesRevenue[[#This Row],[الفترة الحالية]]/SalesRevenue[[#This Row],[الميزانية]])-1),IF(AND(SalesRevenue[[#This Row],[الفترة الحالية]]&lt;SalesRevenue[[#This Row],[الميزانية]],SalesRevenue[[#This Row],[الميزانية]]&lt;0),-((SalesRevenue[[#This Row],[الفترة الحالية]]/SalesRevenue[[#This Row],[الميزانية]])-1),(SalesRevenue[[#This Row],[الفترة الحالية]]/SalesRevenue[[#This Row],[الميزانية]])-1))),"-")</calculatedColumnFormula>
    </tableColumn>
  </tableColumns>
  <tableStyleInfo name="قائمة الأرباح والخسائر" showFirstColumn="1" showLastColumn="0" showRowStripes="0" showColumnStripes="0"/>
  <extLst>
    <ext xmlns:x14="http://schemas.microsoft.com/office/spreadsheetml/2009/9/main" uri="{504A1905-F514-4f6f-8877-14C23A59335A}">
      <x14:table altTextSummary="ادخل نوع الإيراد ووصفه والفترات السابقة والحالية والميزانية. يتم تلقائياً حساب النسبة المئوية لمبلغ الفترة الحالية من المبيعات والنسبة المئوية لمقدار الفرق عن الفترة السابقة والنسبة المئوية لمقدار الفرق عن الميزانية"/>
    </ext>
  </extLst>
</table>
</file>

<file path=xl/tables/table3.xml><?xml version="1.0" encoding="utf-8"?>
<table xmlns="http://schemas.openxmlformats.org/spreadsheetml/2006/main" id="25" name="الدخل" displayName="الدخل" ref="B4:I7" totalsRowCount="1" headerRowDxfId="75" dataDxfId="74" totalsRowDxfId="73">
  <autoFilter ref="B4:I6"/>
  <tableColumns count="8">
    <tableColumn id="1" name="نوع الدخل" totalsRowLabel="إجمالي دخل المبيعات" dataDxfId="72" totalsRowDxfId="7"/>
    <tableColumn id="8" name="الوصف" dataDxfId="71" totalsRowDxfId="6" dataCellStyle="Normal"/>
    <tableColumn id="2" name="الفترة السابقة" totalsRowFunction="sum" dataDxfId="70" totalsRowDxfId="5" dataCellStyle="Currency"/>
    <tableColumn id="3" name="الميزانية" totalsRowFunction="sum" dataDxfId="69" totalsRowDxfId="4" dataCellStyle="Currency"/>
    <tableColumn id="4" name="الفترة الحالية" totalsRowFunction="sum" dataDxfId="68" totalsRowDxfId="3" dataCellStyle="Currency"/>
    <tableColumn id="5" name="الفترة الحالية كنسبة مئوية من المبيعات" totalsRowFunction="sum" dataDxfId="67" totalsRowDxfId="2">
      <calculatedColumnFormula>IFERROR(IF(Sales_Revenue=0,"-",الدخل[الفترة الحالية]/Sales_Revenue),"-")</calculatedColumnFormula>
    </tableColumn>
    <tableColumn id="6" name="النسبة المئوية لمقدار الفرق عن الفترة السابقة" totalsRowFunction="sum" dataDxfId="66" totalsRowDxfId="1">
      <calculatedColumnFormula>IFERROR(IF(الدخل[[#This Row],[الفترة السابقة]]=الدخل[[#This Row],[الفترة الحالية]],0,IF(الدخل[[#This Row],[الفترة الحالية]]&gt;الدخل[[#This Row],[الفترة السابقة]],ABS((الدخل[[#This Row],[الفترة الحالية]]/الدخل[[#This Row],[الفترة السابقة]])-1),IF(AND(الدخل[[#This Row],[الفترة الحالية]]&lt;الدخل[[#This Row],[الفترة السابقة]],الدخل[[#This Row],[الفترة السابقة]]&lt;0),-((الدخل[[#This Row],[الفترة الحالية]]/الدخل[[#This Row],[الفترة السابقة]])-1),(الدخل[[#This Row],[الفترة الحالية]]/الدخل[[#This Row],[الفترة السابقة]])-1))),"-")</calculatedColumnFormula>
    </tableColumn>
    <tableColumn id="7" name="النسبة المئوية لمقدار الفرق عن الميزانية" totalsRowFunction="sum" dataDxfId="65" totalsRowDxfId="0">
      <calculatedColumnFormula>IFERROR(IF(الدخل[[#This Row],[الميزانية]]=الدخل[[#This Row],[الفترة الحالية]],0,IF(الدخل[[#This Row],[الفترة الحالية]]&gt;الدخل[[#This Row],[الميزانية]],ABS((الدخل[[#This Row],[الفترة الحالية]]/الدخل[[#This Row],[الميزانية]])-1),IF(AND(الدخل[[#This Row],[الفترة الحالية]]&lt;الدخل[[#This Row],[الميزانية]],الدخل[[#This Row],[الميزانية]]&lt;0),-((الدخل[[#This Row],[الفترة الحالية]]/الدخل[[#This Row],[الميزانية]])-1),(الدخل[[#This Row],[الفترة الحالية]]/الدخل[[#This Row],[الميزانية]])-1))),"-")</calculatedColumnFormula>
    </tableColumn>
  </tableColumns>
  <tableStyleInfo name="قائمة الأرباح والخسائر" showFirstColumn="1" showLastColumn="0" showRowStripes="0" showColumnStripes="0"/>
  <extLst>
    <ext xmlns:x14="http://schemas.microsoft.com/office/spreadsheetml/2009/9/main" uri="{504A1905-F514-4f6f-8877-14C23A59335A}">
      <x14:table altTextSummary="ادخل نوع الدخل ووصفه والفترات السابقة والحالية والميزانية. يتم تلقائياً حساب النسبة المئوية لمبلغ الفترة الحالية من المبيعات والنسبة المئوية لمقدار الفرق عن الفترة السابقة والنسبة المئوية لمقدار الفرق عن الميزانية"/>
    </ext>
  </extLst>
</table>
</file>

<file path=xl/tables/table4.xml><?xml version="1.0" encoding="utf-8"?>
<table xmlns="http://schemas.openxmlformats.org/spreadsheetml/2006/main" id="15" name="OperatingExpenses" displayName="OperatingExpenses" ref="B4:I25" totalsRowCount="1" headerRowDxfId="64" dataDxfId="63" totalsRowDxfId="62">
  <autoFilter ref="B4:I24"/>
  <tableColumns count="8">
    <tableColumn id="1" name="نوع المصاريف" totalsRowLabel="إجمالي النفقات التشغيلية" dataDxfId="61" totalsRowDxfId="60"/>
    <tableColumn id="8" name="الوصف" dataDxfId="59" totalsRowDxfId="58" dataCellStyle="Normal"/>
    <tableColumn id="2" name="الفترة السابقة" totalsRowFunction="sum" dataDxfId="57" dataCellStyle="Currency"/>
    <tableColumn id="3" name="الميزانية" totalsRowFunction="sum" dataDxfId="56" dataCellStyle="Currency"/>
    <tableColumn id="4" name="الفترة الحالية" totalsRowFunction="sum" dataDxfId="55" dataCellStyle="Currency"/>
    <tableColumn id="5" name="الفترة الحالية كنسبة مئوية من المبيعات" totalsRowFunction="sum" dataDxfId="54" totalsRowDxfId="53">
      <calculatedColumnFormula>IFERROR(IF(Sales_Revenue=0,"-",OperatingExpenses[الفترة الحالية]/Sales_Revenue),"-")</calculatedColumnFormula>
    </tableColumn>
    <tableColumn id="6" name="النسبة المئوية لمقدار الفرق عن الفترة السابقة" totalsRowFunction="sum" dataDxfId="52" totalsRowDxfId="51">
      <calculatedColumnFormula>IFERROR(IF(OperatingExpenses[[#This Row],[الفترة السابقة]]=OperatingExpenses[[#This Row],[الفترة الحالية]],0,IF(OperatingExpenses[[#This Row],[الفترة الحالية]]&gt;OperatingExpenses[[#This Row],[الفترة السابقة]],ABS((OperatingExpenses[[#This Row],[الفترة الحالية]]/OperatingExpenses[[#This Row],[الفترة السابقة]])-1),IF(AND(OperatingExpenses[[#This Row],[الفترة الحالية]]&lt;OperatingExpenses[[#This Row],[الفترة السابقة]],OperatingExpenses[[#This Row],[الفترة السابقة]]&lt;0),-((OperatingExpenses[[#This Row],[الفترة الحالية]]/OperatingExpenses[[#This Row],[الفترة السابقة]])-1),(OperatingExpenses[[#This Row],[الفترة الحالية]]/OperatingExpenses[[#This Row],[الفترة السابقة]])-1))),"-")</calculatedColumnFormula>
    </tableColumn>
    <tableColumn id="7" name="النسبة المئوية لمقدار الفرق عن الميزانية" totalsRowFunction="sum" dataDxfId="50" totalsRowDxfId="49">
      <calculatedColumnFormula>IFERROR(IF(OperatingExpenses[[#This Row],[الميزانية]]=OperatingExpenses[[#This Row],[الفترة الحالية]],0,IF(OperatingExpenses[[#This Row],[الفترة الحالية]]&gt;OperatingExpenses[[#This Row],[الميزانية]],ABS((OperatingExpenses[[#This Row],[الفترة الحالية]]/OperatingExpenses[[#This Row],[الميزانية]])-1),IF(AND(OperatingExpenses[[#This Row],[الفترة الحالية]]&lt;OperatingExpenses[[#This Row],[الميزانية]],OperatingExpenses[[#This Row],[الميزانية]]&lt;0),-((OperatingExpenses[[#This Row],[الفترة الحالية]]/OperatingExpenses[[#This Row],[الميزانية]])-1),(OperatingExpenses[[#This Row],[الفترة الحالية]]/OperatingExpenses[[#This Row],[الميزانية]])-1))),"-")</calculatedColumnFormula>
    </tableColumn>
  </tableColumns>
  <tableStyleInfo name="قائمة الأرباح والخسائر" showFirstColumn="1" showLastColumn="0" showRowStripes="0" showColumnStripes="0"/>
  <extLst>
    <ext xmlns:x14="http://schemas.microsoft.com/office/spreadsheetml/2009/9/main" uri="{504A1905-F514-4f6f-8877-14C23A59335A}">
      <x14:table altTextSummary="ادخل نوع المصروف ووصفه والفترات السابقة والحالية والميزانية. يتم تلقائياً حساب النسبة المئوية لمبلغ الفترة الحالية من المبيعات والنسبة المئوية لمقدار الفرق عن الفترة السابقة والنسبة المئوية لمقدار الفرق عن الميزانية"/>
    </ext>
  </extLst>
</table>
</file>

<file path=xl/tables/table5.xml><?xml version="1.0" encoding="utf-8"?>
<table xmlns="http://schemas.openxmlformats.org/spreadsheetml/2006/main" id="24" name="الضرائب" displayName="الضرائب" ref="B4:I10" totalsRowCount="1" headerRowDxfId="48" dataDxfId="47" totalsRowDxfId="46">
  <autoFilter ref="B4:I9"/>
  <tableColumns count="8">
    <tableColumn id="1" name="النوع" totalsRowLabel="إجمالي الضرائب" dataDxfId="45" totalsRowDxfId="23"/>
    <tableColumn id="8" name="الوصف" dataDxfId="44" totalsRowDxfId="22" dataCellStyle="Normal"/>
    <tableColumn id="2" name="الفترة السابقة" totalsRowFunction="sum" dataDxfId="43" totalsRowDxfId="21" dataCellStyle="Currency"/>
    <tableColumn id="3" name="الميزانية" totalsRowFunction="sum" dataDxfId="42" totalsRowDxfId="20" dataCellStyle="Currency"/>
    <tableColumn id="4" name="الفترة الحالية" totalsRowFunction="sum" dataDxfId="41" totalsRowDxfId="19" dataCellStyle="Currency"/>
    <tableColumn id="5" name="الفترة الحالية كنسبة مئوية من المبيعات" totalsRowFunction="custom" dataDxfId="40" totalsRowDxfId="18">
      <calculatedColumnFormula>IFERROR(IF(Sales_Revenue=0,"-",الضرائب[الفترة الحالية]/Sales_Revenue),"-")</calculatedColumnFormula>
      <totalsRowFormula>IFERROR(SUBTOTAL(109,الضرائب[الفترة الحالية كنسبة مئوية من المبيعات]),"-")</totalsRowFormula>
    </tableColumn>
    <tableColumn id="6" name="النسبة المئوية لمقدار الفرق عن الفترة السابقة" totalsRowFunction="sum" dataDxfId="39" totalsRowDxfId="17">
      <calculatedColumnFormula>IFERROR(IF(الضرائب[[#This Row],[الفترة السابقة]]=الضرائب[[#This Row],[الفترة الحالية]],0,IF(الضرائب[[#This Row],[الفترة الحالية]]&gt;الضرائب[[#This Row],[الفترة السابقة]],ABS((الضرائب[[#This Row],[الفترة الحالية]]/الضرائب[[#This Row],[الفترة السابقة]])-1),IF(AND(الضرائب[[#This Row],[الفترة الحالية]]&lt;الضرائب[[#This Row],[الفترة السابقة]],الضرائب[[#This Row],[الفترة السابقة]]&lt;0),-((الضرائب[[#This Row],[الفترة الحالية]]/الضرائب[[#This Row],[الفترة السابقة]])-1),(الضرائب[[#This Row],[الفترة الحالية]]/الضرائب[[#This Row],[الفترة السابقة]])-1))),"-")</calculatedColumnFormula>
    </tableColumn>
    <tableColumn id="7" name="النسبة المئوية لمقدار الفرق عن الميزانية" totalsRowFunction="sum" dataDxfId="38" totalsRowDxfId="16">
      <calculatedColumnFormula>IFERROR(IF(الضرائب[[#This Row],[الميزانية]]=الضرائب[[#This Row],[الفترة الحالية]],0,IF(الضرائب[[#This Row],[الفترة الحالية]]&gt;الضرائب[[#This Row],[الميزانية]],ABS((الضرائب[[#This Row],[الفترة الحالية]]/الضرائب[[#This Row],[الميزانية]])-1),IF(AND(الضرائب[[#This Row],[الفترة الحالية]]&lt;الضرائب[[#This Row],[الميزانية]],الضرائب[[#This Row],[الميزانية]]&lt;0),-((الضرائب[[#This Row],[الفترة الحالية]]/الضرائب[[#This Row],[الميزانية]])-1),(الضرائب[[#This Row],[الفترة الحالية]]/الضرائب[[#This Row],[الميزانية]])-1))),"-")</calculatedColumnFormula>
    </tableColumn>
  </tableColumns>
  <tableStyleInfo name="قائمة الأرباح والخسائر" showFirstColumn="1" showLastColumn="0" showRowStripes="0" showColumnStripes="0"/>
  <extLst>
    <ext xmlns:x14="http://schemas.microsoft.com/office/spreadsheetml/2009/9/main" uri="{504A1905-F514-4f6f-8877-14C23A59335A}">
      <x14:table altTextSummary="ادخل نوع الضريبة ووصفها والفترات السابقة والحالية والميزانية. يتم تلقائياً حساب النسبة المئوية لمبلغ الفترة الحالية من المبيعات والنسبة المئوية لمقدار الفرق عن الفترة السابقة والنسبة المئوية لمقدار الفرق عن الميزانية"/>
    </ext>
  </extLst>
</table>
</file>

<file path=xl/tables/table6.xml><?xml version="1.0" encoding="utf-8"?>
<table xmlns="http://schemas.openxmlformats.org/spreadsheetml/2006/main" id="31" name="الفئات" displayName="الفئات" ref="B1:B8" headerRowDxfId="37" dataDxfId="36" totalsRowDxfId="35">
  <autoFilter ref="B1:B8"/>
  <tableColumns count="1">
    <tableColumn id="1" name="الفئات" totalsRowFunction="count" dataDxfId="34" totalsRowDxfId="33"/>
  </tableColumns>
  <tableStyleInfo name="قائمة الأرباح والخسائر" showFirstColumn="0" showLastColumn="0" showRowStripes="0" showColumnStripes="0"/>
  <extLst>
    <ext xmlns:x14="http://schemas.microsoft.com/office/spreadsheetml/2009/9/main" uri="{504A1905-F514-4f6f-8877-14C23A59335A}">
      <x14:table altTextSummary="ادخل فئات المبيعات والدخل والمصاريف والضرائب في هذا الجدول"/>
    </ext>
  </extLst>
</table>
</file>

<file path=xl/theme/theme1.xml><?xml version="1.0" encoding="utf-8"?>
<a:theme xmlns:a="http://schemas.openxmlformats.org/drawingml/2006/main" name="Office Theme">
  <a:themeElements>
    <a:clrScheme name="Profit and Loss Statement">
      <a:dk1>
        <a:srgbClr val="000000"/>
      </a:dk1>
      <a:lt1>
        <a:srgbClr val="FFFFFF"/>
      </a:lt1>
      <a:dk2>
        <a:srgbClr val="000000"/>
      </a:dk2>
      <a:lt2>
        <a:srgbClr val="FFFFFF"/>
      </a:lt2>
      <a:accent1>
        <a:srgbClr val="61C7DB"/>
      </a:accent1>
      <a:accent2>
        <a:srgbClr val="96C030"/>
      </a:accent2>
      <a:accent3>
        <a:srgbClr val="DB4D75"/>
      </a:accent3>
      <a:accent4>
        <a:srgbClr val="F09D23"/>
      </a:accent4>
      <a:accent5>
        <a:srgbClr val="8968A9"/>
      </a:accent5>
      <a:accent6>
        <a:srgbClr val="EAC71D"/>
      </a:accent6>
      <a:hlink>
        <a:srgbClr val="61C7DB"/>
      </a:hlink>
      <a:folHlink>
        <a:srgbClr val="8968A9"/>
      </a:folHlink>
    </a:clrScheme>
    <a:fontScheme name="Profit and Loss Statement">
      <a:majorFont>
        <a:latin typeface="Franklin Gothic Medium"/>
        <a:ea typeface=""/>
        <a:cs typeface=""/>
      </a:majorFont>
      <a:minorFont>
        <a:latin typeface="Calibri"/>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table" Target="../tables/table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table" Target="../tables/table5.xml"/></Relationships>
</file>

<file path=xl/worksheets/_rels/sheet6.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499984740745262"/>
    <pageSetUpPr fitToPage="1"/>
  </sheetPr>
  <dimension ref="A1:H19"/>
  <sheetViews>
    <sheetView showGridLines="0" rightToLeft="1" tabSelected="1" zoomScaleNormal="100" workbookViewId="0"/>
  </sheetViews>
  <sheetFormatPr defaultRowHeight="30" customHeight="1" x14ac:dyDescent="0.2"/>
  <cols>
    <col min="1" max="1" width="2.625" style="19" customWidth="1"/>
    <col min="2" max="2" width="40.5" style="19" customWidth="1"/>
    <col min="3" max="8" width="27.625" style="19" customWidth="1"/>
    <col min="9" max="9" width="2.625" style="19" customWidth="1"/>
    <col min="10" max="16384" width="9" style="19"/>
  </cols>
  <sheetData>
    <row r="1" spans="1:8" ht="19.5" x14ac:dyDescent="0.2">
      <c r="A1" s="25"/>
      <c r="B1" s="3" t="s">
        <v>0</v>
      </c>
      <c r="C1" s="23" t="s">
        <v>18</v>
      </c>
      <c r="D1" s="23"/>
      <c r="E1" s="23"/>
      <c r="F1" s="25"/>
      <c r="G1" s="25"/>
      <c r="H1" s="25"/>
    </row>
    <row r="2" spans="1:8" ht="16.5" customHeight="1" x14ac:dyDescent="0.2">
      <c r="A2" s="25"/>
      <c r="B2" s="5" t="s">
        <v>1</v>
      </c>
      <c r="C2" s="25" t="s">
        <v>19</v>
      </c>
      <c r="D2" s="25"/>
      <c r="E2" s="25"/>
      <c r="F2" s="25"/>
      <c r="G2" s="25"/>
      <c r="H2" s="25"/>
    </row>
    <row r="3" spans="1:8" ht="16.5" customHeight="1" x14ac:dyDescent="0.2">
      <c r="A3" s="25"/>
      <c r="B3" s="6" t="s">
        <v>2</v>
      </c>
      <c r="C3" s="7" t="str">
        <f>IFERROR(IF(Total_Gross_Profit=0,"-",Total_Gross_Profit/Total_Sales_Revenue),"-")</f>
        <v>-</v>
      </c>
      <c r="D3" s="25"/>
      <c r="E3" s="25"/>
      <c r="F3" s="25"/>
      <c r="G3" s="25"/>
      <c r="H3" s="25"/>
    </row>
    <row r="4" spans="1:8" ht="16.5" customHeight="1" x14ac:dyDescent="0.2">
      <c r="A4" s="25"/>
      <c r="B4" s="6" t="s">
        <v>3</v>
      </c>
      <c r="C4" s="7" t="str">
        <f>IFERROR(IF(Net_Profit=0,"-",Net_Profit/Total_Sales_Revenue),"-")</f>
        <v>-</v>
      </c>
      <c r="D4" s="25"/>
      <c r="E4" s="25"/>
      <c r="F4" s="25"/>
      <c r="G4" s="25"/>
      <c r="H4" s="25"/>
    </row>
    <row r="5" spans="1:8" ht="24.75" customHeight="1" x14ac:dyDescent="0.2">
      <c r="A5" s="25"/>
      <c r="B5" s="24" t="s">
        <v>4</v>
      </c>
      <c r="C5" s="24"/>
      <c r="D5" s="24"/>
      <c r="E5" s="24"/>
      <c r="F5" s="24"/>
      <c r="G5" s="24"/>
      <c r="H5" s="24"/>
    </row>
    <row r="6" spans="1:8" ht="38.1" customHeight="1" x14ac:dyDescent="0.2">
      <c r="A6" s="25"/>
      <c r="B6" s="8" t="s">
        <v>5</v>
      </c>
      <c r="C6" s="8" t="s">
        <v>20</v>
      </c>
      <c r="D6" s="8" t="s">
        <v>21</v>
      </c>
      <c r="E6" s="8" t="s">
        <v>73</v>
      </c>
      <c r="F6" s="8" t="s">
        <v>22</v>
      </c>
      <c r="G6" s="8" t="s">
        <v>23</v>
      </c>
      <c r="H6" s="8" t="s">
        <v>24</v>
      </c>
    </row>
    <row r="7" spans="1:8" ht="30" customHeight="1" x14ac:dyDescent="0.2">
      <c r="A7" s="25"/>
      <c r="B7" s="18" t="s">
        <v>6</v>
      </c>
      <c r="C7" s="1">
        <f>SUMIFS(SalesRevenue[الفترة السابقة],SalesRevenue[نوع الإيراد],"إيراد المبيعات")</f>
        <v>0</v>
      </c>
      <c r="D7" s="1">
        <f>SUMIFS(SalesRevenue[الميزانية],SalesRevenue[نوع الإيراد],"إيراد المبيعات")</f>
        <v>0</v>
      </c>
      <c r="E7" s="1">
        <f>SUMIFS(SalesRevenue[الفترة الحالية],SalesRevenue[نوع الإيراد],"إيراد المبيعات")</f>
        <v>0</v>
      </c>
      <c r="F7" s="9">
        <f>SUMIFS(SalesRevenue[الفترة الحالية كنسبة مئوية من المبيعات],SalesRevenue[نوع الإيراد],"إيراد المبيعات")</f>
        <v>0</v>
      </c>
      <c r="G7" s="9">
        <f>SUMIFS(SalesRevenue[النسبة المئوية لمقدار الفرق عن الفترة السابقة],SalesRevenue[نوع الإيراد],"إيراد المبيعات")</f>
        <v>0</v>
      </c>
      <c r="H7" s="9">
        <f>SUMIFS(SalesRevenue[النسبة المئوية لمقدار الفرق عن الميزانية],SalesRevenue[نوع الإيراد],"إيراد المبيعات")</f>
        <v>0</v>
      </c>
    </row>
    <row r="8" spans="1:8" ht="30" customHeight="1" x14ac:dyDescent="0.2">
      <c r="A8" s="25"/>
      <c r="B8" s="18" t="s">
        <v>7</v>
      </c>
      <c r="C8" s="1">
        <f>SUMIFS(SalesRevenue[الفترة السابقة],SalesRevenue[نوع الإيراد],"تكلفة المبيعات")</f>
        <v>0</v>
      </c>
      <c r="D8" s="1">
        <f>SUMIFS(SalesRevenue[الميزانية],SalesRevenue[نوع الإيراد],"تكلفة المبيعات")</f>
        <v>0</v>
      </c>
      <c r="E8" s="1">
        <f>SUMIFS(SalesRevenue[الفترة الحالية],SalesRevenue[نوع الإيراد],"تكلفة المبيعات")</f>
        <v>0</v>
      </c>
      <c r="F8" s="9">
        <f>SUMIFS(SalesRevenue[الفترة الحالية كنسبة مئوية من المبيعات],SalesRevenue[نوع الإيراد],"تكلفة المبيعات")</f>
        <v>0</v>
      </c>
      <c r="G8" s="9">
        <f>SUMIFS(SalesRevenue[النسبة المئوية لمقدار الفرق عن الفترة السابقة],SalesRevenue[نوع الإيراد],"تكلفة المبيعات")</f>
        <v>0</v>
      </c>
      <c r="H8" s="9">
        <f>SUMIFS(SalesRevenue[النسبة المئوية لمقدار الفرق عن الميزانية],SalesRevenue[نوع الإيراد],"تكلفة المبيعات")</f>
        <v>0</v>
      </c>
    </row>
    <row r="9" spans="1:8" ht="30" customHeight="1" x14ac:dyDescent="0.2">
      <c r="A9" s="25"/>
      <c r="B9" s="18" t="s">
        <v>8</v>
      </c>
      <c r="C9" s="1">
        <f>SUMIFS(OperatingExpenses[الفترة السابقة],OperatingExpenses[نوع المصاريف],"المبيعات والتسويق")</f>
        <v>0</v>
      </c>
      <c r="D9" s="1">
        <f>SUMIFS(OperatingExpenses[الميزانية],OperatingExpenses[نوع المصاريف],"المبيعات والتسويق")</f>
        <v>0</v>
      </c>
      <c r="E9" s="1">
        <f>SUMIFS(OperatingExpenses[الفترة الحالية],OperatingExpenses[نوع المصاريف],"المبيعات والتسويق")</f>
        <v>0</v>
      </c>
      <c r="F9" s="9">
        <f>SUMIFS(OperatingExpenses[الفترة الحالية كنسبة مئوية من المبيعات],OperatingExpenses[نوع المصاريف],"المبيعات والتسويق")</f>
        <v>0</v>
      </c>
      <c r="G9" s="9">
        <f>SUMIFS(OperatingExpenses[النسبة المئوية لمقدار الفرق عن الفترة السابقة],OperatingExpenses[نوع المصاريف],"المبيعات والتسويق")</f>
        <v>0</v>
      </c>
      <c r="H9" s="9">
        <f>SUMIFS(OperatingExpenses[النسبة المئوية لمقدار الفرق عن الميزانية],OperatingExpenses[نوع المصاريف],"المبيعات والتسويق")</f>
        <v>0</v>
      </c>
    </row>
    <row r="10" spans="1:8" ht="30" customHeight="1" x14ac:dyDescent="0.2">
      <c r="A10" s="25"/>
      <c r="B10" s="18" t="s">
        <v>9</v>
      </c>
      <c r="C10" s="1">
        <f>SUMIFS(OperatingExpenses[الفترة السابقة],OperatingExpenses[نوع المصاريف],"البحث والتطوير")</f>
        <v>0</v>
      </c>
      <c r="D10" s="1">
        <f>SUMIFS(OperatingExpenses[الميزانية],OperatingExpenses[نوع المصاريف],"البحث والتطوير")</f>
        <v>0</v>
      </c>
      <c r="E10" s="1">
        <f>SUMIFS(OperatingExpenses[الفترة الحالية],OperatingExpenses[نوع المصاريف],"البحث والتطوير")</f>
        <v>0</v>
      </c>
      <c r="F10" s="9">
        <f>SUMIFS(OperatingExpenses[الفترة الحالية كنسبة مئوية من المبيعات],OperatingExpenses[نوع المصاريف],"البحث والتطوير")</f>
        <v>0</v>
      </c>
      <c r="G10" s="9">
        <f>SUMIFS(OperatingExpenses[النسبة المئوية لمقدار الفرق عن الفترة السابقة],OperatingExpenses[نوع المصاريف],"البحث والتطوير")</f>
        <v>0</v>
      </c>
      <c r="H10" s="9">
        <f>SUMIFS(OperatingExpenses[النسبة المئوية لمقدار الفرق عن الميزانية],OperatingExpenses[نوع المصاريف],"البحث والتطوير")</f>
        <v>0</v>
      </c>
    </row>
    <row r="11" spans="1:8" ht="30" customHeight="1" x14ac:dyDescent="0.2">
      <c r="A11" s="25"/>
      <c r="B11" s="18" t="s">
        <v>10</v>
      </c>
      <c r="C11" s="1">
        <f>SUMIFS(OperatingExpenses[الفترة السابقة],OperatingExpenses[نوع المصاريف],"العامة والإدارية")</f>
        <v>0</v>
      </c>
      <c r="D11" s="1">
        <f>SUMIFS(OperatingExpenses[الميزانية],OperatingExpenses[نوع المصاريف],"العامة والإدارية")</f>
        <v>0</v>
      </c>
      <c r="E11" s="1">
        <f>SUMIFS(OperatingExpenses[الفترة الحالية],OperatingExpenses[نوع المصاريف],"العامة والإدارية")</f>
        <v>0</v>
      </c>
      <c r="F11" s="9">
        <f>SUMIFS(OperatingExpenses[الفترة الحالية كنسبة مئوية من المبيعات],OperatingExpenses[نوع المصاريف],"العامة والإدارية")</f>
        <v>0</v>
      </c>
      <c r="G11" s="9">
        <f>SUMIFS(OperatingExpenses[النسبة المئوية لمقدار الفرق عن الفترة السابقة],OperatingExpenses[نوع المصاريف],"العامة والإدارية")</f>
        <v>0</v>
      </c>
      <c r="H11" s="9">
        <f>SUMIFS(OperatingExpenses[النسبة المئوية لمقدار الفرق عن الميزانية],OperatingExpenses[نوع المصاريف],"العامة والإدارية")</f>
        <v>0</v>
      </c>
    </row>
    <row r="12" spans="1:8" ht="30" customHeight="1" x14ac:dyDescent="0.2">
      <c r="A12" s="25"/>
      <c r="B12" s="18" t="s">
        <v>11</v>
      </c>
      <c r="C12" s="1">
        <f>OperatingExpenses[[#Totals],[الفترة السابقة]]-SUM(C9:C11)</f>
        <v>0</v>
      </c>
      <c r="D12" s="1">
        <f>OperatingExpenses[[#Totals],[الميزانية]]-SUM(D9:D11)</f>
        <v>0</v>
      </c>
      <c r="E12" s="1">
        <f>OperatingExpenses[[#Totals],[الفترة الحالية]]-SUM(E9:E11)</f>
        <v>0</v>
      </c>
      <c r="F12" s="9">
        <f>OperatingExpenses[[#Totals],[الفترة الحالية كنسبة مئوية من المبيعات]]-SUM(F9:F11)</f>
        <v>0</v>
      </c>
      <c r="G12" s="9">
        <f>OperatingExpenses[[#Totals],[النسبة المئوية لمقدار الفرق عن الفترة السابقة]]-SUM(G9:G11)</f>
        <v>0</v>
      </c>
      <c r="H12" s="9">
        <f>OperatingExpenses[[#Totals],[النسبة المئوية لمقدار الفرق عن الميزانية]]-SUM(H9:H11)</f>
        <v>0</v>
      </c>
    </row>
    <row r="13" spans="1:8" ht="30" customHeight="1" x14ac:dyDescent="0.2">
      <c r="A13" s="25"/>
      <c r="B13" s="19" t="s">
        <v>12</v>
      </c>
      <c r="C13" s="1">
        <f>الدخل[[#Totals],[الفترة السابقة]]</f>
        <v>0</v>
      </c>
      <c r="D13" s="1">
        <f>الدخل[[#Totals],[الميزانية]]</f>
        <v>0</v>
      </c>
      <c r="E13" s="1">
        <f>الدخل[[#Totals],[الفترة الحالية]]</f>
        <v>0</v>
      </c>
      <c r="F13" s="9">
        <f>الدخل[[#Totals],[الفترة الحالية كنسبة مئوية من المبيعات]]</f>
        <v>0</v>
      </c>
      <c r="G13" s="9">
        <f>الدخل[[#Totals],[النسبة المئوية لمقدار الفرق عن الفترة السابقة]]</f>
        <v>0</v>
      </c>
      <c r="H13" s="9">
        <f>الدخل[[#Totals],[النسبة المئوية لمقدار الفرق عن الميزانية]]</f>
        <v>0</v>
      </c>
    </row>
    <row r="14" spans="1:8" ht="30" customHeight="1" x14ac:dyDescent="0.2">
      <c r="A14" s="25"/>
      <c r="B14" s="18" t="s">
        <v>13</v>
      </c>
      <c r="C14" s="1">
        <f>الضرائب[[#Totals],[الفترة السابقة]]</f>
        <v>0</v>
      </c>
      <c r="D14" s="1">
        <f>الضرائب[[#Totals],[الميزانية]]</f>
        <v>0</v>
      </c>
      <c r="E14" s="1">
        <f>الضرائب[[#Totals],[الفترة الحالية]]</f>
        <v>0</v>
      </c>
      <c r="F14" s="9">
        <f>الضرائب[[#Totals],[الفترة الحالية كنسبة مئوية من المبيعات]]</f>
        <v>0</v>
      </c>
      <c r="G14" s="9">
        <f>الضرائب[[#Totals],[النسبة المئوية لمقدار الفرق عن الفترة السابقة]]</f>
        <v>0</v>
      </c>
      <c r="H14" s="9">
        <f>الضرائب[[#Totals],[النسبة المئوية لمقدار الفرق عن الميزانية]]</f>
        <v>0</v>
      </c>
    </row>
    <row r="15" spans="1:8" ht="30" customHeight="1" x14ac:dyDescent="0.2">
      <c r="A15" s="25"/>
      <c r="B15" s="25"/>
      <c r="C15" s="25"/>
      <c r="D15" s="25"/>
      <c r="E15" s="25"/>
      <c r="F15" s="25"/>
      <c r="G15" s="25"/>
      <c r="H15" s="25"/>
    </row>
    <row r="16" spans="1:8" ht="30" customHeight="1" x14ac:dyDescent="0.2">
      <c r="A16" s="25"/>
      <c r="B16" s="20" t="s">
        <v>14</v>
      </c>
      <c r="C16" s="10">
        <f>IFERROR(C7-C8,"-")</f>
        <v>0</v>
      </c>
      <c r="D16" s="10">
        <f>IFERROR(D7-D8,"-")</f>
        <v>0</v>
      </c>
      <c r="E16" s="10">
        <f>IFERROR(Total_Sales_Revenue-Total_Cost_Sales,"-")</f>
        <v>0</v>
      </c>
      <c r="F16" s="11" t="str">
        <f>IFERROR(IF(Total_Sales_Revenue=0,"0.00%",Total_Gross_Profit/Total_Sales_Revenue),"-")</f>
        <v>0.00%</v>
      </c>
      <c r="G16" s="11">
        <f>IFERROR(IF(C16=Total_Gross_Profit,0,IF(Total_Gross_Profit&gt;C16,ABS((Total_Gross_Profit/C16)-1),IF(AND(Total_Gross_Profit&lt;C16,C16&lt;0),-((Total_Gross_Profit/C16)-1),(Total_Gross_Profit/C16)-1))),"-")</f>
        <v>0</v>
      </c>
      <c r="H16" s="11">
        <f>IFERROR(IF(D16=Total_Gross_Profit,0,IF(Total_Gross_Profit&gt;D16,ABS((Total_Gross_Profit/D16)-1),IF(AND(Total_Gross_Profit&lt;D16,D16&lt;0),-((Total_Gross_Profit/D16)-1),(Total_Gross_Profit/D16)-1))),"-")</f>
        <v>0</v>
      </c>
    </row>
    <row r="17" spans="1:8" ht="30" customHeight="1" x14ac:dyDescent="0.2">
      <c r="A17" s="25"/>
      <c r="B17" s="21" t="s">
        <v>15</v>
      </c>
      <c r="C17" s="10">
        <f>IFERROR(C9+C10+C11+C12,"-")</f>
        <v>0</v>
      </c>
      <c r="D17" s="10">
        <f>IFERROR(D9+D10+D11+D12,"-")</f>
        <v>0</v>
      </c>
      <c r="E17" s="10">
        <f>IFERROR(Total_Sales_and_Marketing+Total_Research_and_Development+Total_General_and_Administrative+Total_Other_Expenses,"-")</f>
        <v>0</v>
      </c>
      <c r="F17" s="11" t="str">
        <f>IFERROR(IF(Total_Sales_Revenue=0,"0.00%",Total_Operating_Expenses/Total_Sales_Revenue),"-")</f>
        <v>0.00%</v>
      </c>
      <c r="G17" s="11">
        <f>IFERROR(IF(C17=Total_Operating_Expenses,0,IF(Total_Operating_Expenses&gt;C17,ABS((Total_Operating_Expenses/C17)-1),IF(AND(Total_Operating_Expenses&lt;C17,C17&lt;0),-((Total_Operating_Expenses/C17)-1),(Total_Operating_Expenses/C17)-1))),"-")</f>
        <v>0</v>
      </c>
      <c r="H17" s="11">
        <f>IFERROR(IF(D17=Total_Operating_Expenses,0,IF(Total_Operating_Expenses&gt;D17,ABS((Total_Operating_Expenses/D17)-1),IF(AND(Total_Operating_Expenses&lt;D17,D17&lt;0),-((Total_Operating_Expenses/D17)-1),(Total_Operating_Expenses/D17)-1))),"-")</f>
        <v>0</v>
      </c>
    </row>
    <row r="18" spans="1:8" ht="30" customHeight="1" x14ac:dyDescent="0.2">
      <c r="A18" s="25"/>
      <c r="B18" s="20" t="s">
        <v>16</v>
      </c>
      <c r="C18" s="10">
        <f>IFERROR(C16-C17,"-")</f>
        <v>0</v>
      </c>
      <c r="D18" s="10">
        <f>IFERROR(D16-D17,"-")</f>
        <v>0</v>
      </c>
      <c r="E18" s="10">
        <f>IFERROR(Total_Gross_Profit-Total_Operating_Expenses,"-")</f>
        <v>0</v>
      </c>
      <c r="F18" s="11" t="str">
        <f>IFERROR(IF(Total_Sales_Revenue=0,"0.00%",Total_Income_Operations/Total_Sales_Revenue),"-")</f>
        <v>0.00%</v>
      </c>
      <c r="G18" s="11">
        <f>IFERROR(IF(C18=Total_Income_Operations,0,IF(Total_Income_Operations&gt;C18,ABS((Total_Income_Operations/C18)-1),IF(AND(Total_Income_Operations&lt;C18,C18&lt;0),-((Total_Income_Operations/C18)-1),(Total_Income_Operations/C18)-1))),"-")</f>
        <v>0</v>
      </c>
      <c r="H18" s="11">
        <f>IFERROR(IF(D18=Total_Income_Operations,0,IF(Total_Income_Operations&gt;D18,ABS((Total_Income_Operations/D18)-1),IF(AND(Total_Income_Operations&lt;D18,D18&lt;0),-((Total_Income_Operations/D18)-1),(Total_Income_Operations/D18)-1))),"-")</f>
        <v>0</v>
      </c>
    </row>
    <row r="19" spans="1:8" ht="30" customHeight="1" x14ac:dyDescent="0.2">
      <c r="A19" s="25"/>
      <c r="B19" s="20" t="s">
        <v>17</v>
      </c>
      <c r="C19" s="10">
        <f>IFERROR(C18+C13-C14,"-")</f>
        <v>0</v>
      </c>
      <c r="D19" s="10">
        <f>IFERROR(D18+D13-D14,"-")</f>
        <v>0</v>
      </c>
      <c r="E19" s="10">
        <f>Total_Income_Operations+Total_Other_Income-Total_Taxes</f>
        <v>0</v>
      </c>
      <c r="F19" s="11" t="str">
        <f>IFERROR(IF(Total_Sales_Revenue=0,"0.00%",Net_Profit/Total_Sales_Revenue),"-")</f>
        <v>0.00%</v>
      </c>
      <c r="G19" s="11">
        <f>IFERROR(IF(C19=Net_Profit,0,IF(Net_Profit&gt;C19,ABS((Net_Profit/C19)-1),IF(AND(Net_Profit&lt;C19,C19&lt;0),-((Net_Profit/C19)-1),(Net_Profit/C19)-1))),"-")</f>
        <v>0</v>
      </c>
      <c r="H19" s="11">
        <f>IFERROR(IF(D19=Net_Profit,0,IF(Net_Profit&gt;D19,ABS((Net_Profit/D19)-1),IF(AND(Net_Profit&lt;D19,D19&lt;0),-((Net_Profit/D19)-1),(Net_Profit/D19)-1))),"-")</f>
        <v>0</v>
      </c>
    </row>
  </sheetData>
  <phoneticPr fontId="0" type="noConversion"/>
  <dataValidations count="23">
    <dataValidation allowBlank="1" showInputMessage="1" showErrorMessage="1" prompt="قم بإنشاء قائمة الأرباح والخسائر في هذا المصنف. يتم تحديث إجمالي هامش  الربح الحالي والعائد الحالي على المبيعات  تلقائياً في ورقة العمل هذه استناداً إلى الإدخالات في أوراق العمل الأخرى" sqref="A1"/>
    <dataValidation allowBlank="1" showInputMessage="1" showErrorMessage="1" prompt="يوجد عنوان ورقة العمل هذه في هذه الخلية. ادخل فترة البدء والانتهاء في الخلايا الموجودة على الجانب الأيسر. بدء شعار الشركة في الخلية G1. ادخل &quot;اسم الشركة&quot; في الخلية الموجودة أدناه" sqref="B1"/>
    <dataValidation allowBlank="1" showInputMessage="1" showErrorMessage="1" prompt="ادخل تاريخ البدء كشهر أو سنة متبوعاً بتاريخ الانتهاء يتكون من الشهر واليوم والسنة داخل الأقواس في هذه الخلية" sqref="C1:E1"/>
    <dataValidation allowBlank="1" showInputMessage="1" showErrorMessage="1" prompt="ادخل اسم الشركة في هذه الخلية" sqref="B2"/>
    <dataValidation allowBlank="1" showInputMessage="1" showErrorMessage="1" prompt="يتم تحديث إجمالي هامش الربح الحالي تلقائياً في الخلية الموجودة على اليسار" sqref="B3"/>
    <dataValidation allowBlank="1" showInputMessage="1" showErrorMessage="1" prompt="يتم تحديث العائد الحالي على المبيعات تلقائياً في الخلية الموجودة على اليسار" sqref="B4"/>
    <dataValidation allowBlank="1" showInputMessage="1" showErrorMessage="1" prompt="يتم تلقائياً تحديث إجمالي هامش الربح الحالي والعائد الحالي على المبيعات للفترة الحالية مضروبين في ألف، في الخلايا أدناه" sqref="C2"/>
    <dataValidation allowBlank="1" showInputMessage="1" showErrorMessage="1" prompt="يتم تحديث إجمالي هامش الربح الحالي تلقائياً في هذه الخلية" sqref="C3"/>
    <dataValidation allowBlank="1" showInputMessage="1" showErrorMessage="1" prompt="يتم تحديث العائد الحالي على المبيعات تلقائياً في هذه الخلية" sqref="C4"/>
    <dataValidation allowBlank="1" showInputMessage="1" showErrorMessage="1" prompt="أضف شعار الشركة في هذه الخلية" sqref="G1:H4"/>
    <dataValidation allowBlank="1" showInputMessage="1" showErrorMessage="1" prompt="يتم تلقائياً تحديث الجدول أدناه استناداً إلى الإدخالات في أوراق العمل الأخرى" sqref="B5:H5"/>
    <dataValidation allowBlank="1" showInputMessage="1" showErrorMessage="1" prompt="يوجد الملخص لكل المجاميع الكلية من كل أوراق العمل في هذا العمود أسفل هذا العنوان. قد تتسبب التغييرات في هذا العمود في تعطيل الصيغ الموجودة في ورقة العمل هذه" sqref="B6"/>
    <dataValidation allowBlank="1" showInputMessage="1" showErrorMessage="1" prompt="يتم تحديث المبلغ الإجمالي للفترة السابقة تلقائياً في هذا العمود أسفل هذا العنوان استناداً إلى الإدخالات الموجودة في الأوراق الأخرى" sqref="C6"/>
    <dataValidation allowBlank="1" showInputMessage="1" showErrorMessage="1" prompt="يتم تحديث المبلغ الإجمالي للميزانية تلقائياً في هذا العمود أسفل هذا العنوان استناداً إلى الإدخالات الموجودة في الأوراق الأخرى" sqref="D6"/>
    <dataValidation allowBlank="1" showInputMessage="1" showErrorMessage="1" prompt="يتم تحديث المبلغ الإجمالي للفترة الحالية تلقائياً في هذا العمود أسفل هذا العنوان استناداً إلى الإدخالات الموجودة في الأوراق الأخرى" sqref="E6"/>
    <dataValidation allowBlank="1" showInputMessage="1" showErrorMessage="1" prompt="يتم حساب إجمالي النسبة المئوية لمبلغ الفترة الحالية من المبيعات تلقائياً في هذا العمود أسفل هذا العنوان" sqref="F6"/>
    <dataValidation allowBlank="1" showInputMessage="1" showErrorMessage="1" prompt="يتم حساب إجمالي النسبة المئوية لمقدار الفرق عن الفترة السابقة تلقائياً في هذا العمود أسفل هذا العنوان" sqref="G6"/>
    <dataValidation allowBlank="1" showInputMessage="1" showErrorMessage="1" prompt="يتم حساب إجمالي النسبة المئوية لمقدار الفرق عن الميزانية تلقائياً في هذا العمود أسفل هذا العنوان" sqref="H6"/>
    <dataValidation allowBlank="1" showInputMessage="1" showErrorMessage="1" prompt="يتم تحديث إجمالي الربح وإجمالي النفقات التشغيلية والدخل من العمليات وصافي الربح تلقائياً في الخلايا أدناه" sqref="B15"/>
    <dataValidation allowBlank="1" showInputMessage="1" showErrorMessage="1" prompt="يتم تحديث &quot;إجمالي الربح&quot; تلقائياً في الخلايا الموجودة على اليسار" sqref="B16"/>
    <dataValidation allowBlank="1" showInputMessage="1" showErrorMessage="1" prompt=" يتم تلقائياً تحديث إجمالي النفقات التشغيلية في الخلايا على اليسار" sqref="B17"/>
    <dataValidation allowBlank="1" showInputMessage="1" showErrorMessage="1" prompt="يتم تحديث الدخل من العمليات تلقائياً في الخلايا الموجودة على اليسار" sqref="B18"/>
    <dataValidation allowBlank="1" showInputMessage="1" showErrorMessage="1" prompt="يتم حساب &quot;صافي الربح&quot; تلقائياً في الخلايا الموجودة على اليسار" sqref="B19"/>
  </dataValidations>
  <printOptions horizontalCentered="1"/>
  <pageMargins left="0.4" right="0.4" top="0.4" bottom="0.4" header="0.3" footer="0.3"/>
  <pageSetup paperSize="9" scale="42" fitToHeight="0" orientation="portrait" r:id="rId1"/>
  <headerFooter differentFirst="1">
    <oddFooter>Page &amp;P of &amp;N</oddFooter>
  </headerFooter>
  <ignoredErrors>
    <ignoredError sqref="E19 C16:D16 E16:E17 C18:D19 C17:D17" emptyCellReference="1"/>
  </ignoredErrors>
  <drawing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499984740745262"/>
    <pageSetUpPr fitToPage="1"/>
  </sheetPr>
  <dimension ref="A1:I13"/>
  <sheetViews>
    <sheetView showGridLines="0" rightToLeft="1" zoomScaleNormal="100" workbookViewId="0"/>
  </sheetViews>
  <sheetFormatPr defaultRowHeight="30" customHeight="1" x14ac:dyDescent="0.2"/>
  <cols>
    <col min="1" max="1" width="2.625" style="4" customWidth="1"/>
    <col min="2" max="2" width="40.5" style="4" customWidth="1"/>
    <col min="3" max="3" width="21.25" style="4" customWidth="1"/>
    <col min="4" max="9" width="27.625" style="4" customWidth="1"/>
    <col min="10" max="10" width="2.625" style="4" customWidth="1"/>
    <col min="11" max="16384" width="9" style="4"/>
  </cols>
  <sheetData>
    <row r="1" spans="1:9" ht="19.5" x14ac:dyDescent="0.2">
      <c r="A1" s="2"/>
      <c r="B1" s="3" t="str">
        <f>Workbook_Title</f>
        <v>قائمة الأرباح والخسائر</v>
      </c>
      <c r="C1" s="2"/>
      <c r="D1" s="2"/>
      <c r="E1" s="2"/>
      <c r="F1" s="2"/>
      <c r="G1" s="2"/>
      <c r="H1" s="28"/>
      <c r="I1" s="28"/>
    </row>
    <row r="2" spans="1:9" ht="15" x14ac:dyDescent="0.2">
      <c r="A2" s="2"/>
      <c r="B2" s="5" t="str">
        <f>Company_Name</f>
        <v>اسم الشركة</v>
      </c>
      <c r="C2" s="2" t="s">
        <v>19</v>
      </c>
      <c r="D2" s="2"/>
      <c r="E2" s="2"/>
      <c r="F2" s="2"/>
      <c r="G2" s="2"/>
      <c r="H2" s="28"/>
      <c r="I2" s="28"/>
    </row>
    <row r="3" spans="1:9" ht="39" customHeight="1" x14ac:dyDescent="0.2">
      <c r="A3" s="2"/>
      <c r="B3" s="6" t="s">
        <v>25</v>
      </c>
      <c r="C3" s="27">
        <f>IFERROR(Sales_Revenue,"-")</f>
        <v>0</v>
      </c>
      <c r="D3" s="2"/>
      <c r="E3" s="2"/>
      <c r="F3" s="2"/>
      <c r="G3" s="2"/>
      <c r="H3" s="28"/>
      <c r="I3" s="28"/>
    </row>
    <row r="4" spans="1:9" ht="38.1" customHeight="1" x14ac:dyDescent="0.2">
      <c r="A4" s="2"/>
      <c r="B4" s="2" t="s">
        <v>26</v>
      </c>
      <c r="C4" s="2" t="s">
        <v>29</v>
      </c>
      <c r="D4" s="2" t="s">
        <v>34</v>
      </c>
      <c r="E4" s="2" t="s">
        <v>35</v>
      </c>
      <c r="F4" s="2" t="s">
        <v>36</v>
      </c>
      <c r="G4" s="2" t="s">
        <v>37</v>
      </c>
      <c r="H4" s="2" t="s">
        <v>38</v>
      </c>
      <c r="I4" s="2" t="s">
        <v>39</v>
      </c>
    </row>
    <row r="5" spans="1:9" ht="30" customHeight="1" x14ac:dyDescent="0.2">
      <c r="A5" s="2"/>
      <c r="B5" s="19" t="s">
        <v>25</v>
      </c>
      <c r="C5" s="19" t="s">
        <v>30</v>
      </c>
      <c r="D5" s="1"/>
      <c r="E5" s="1"/>
      <c r="F5" s="1"/>
      <c r="G5" s="14" t="str">
        <f>IFERROR(IF(SalesRevenue[[#Totals],[الفترة الحالية]]=0,"-",SalesRevenue[الفترة الحالية]/Sales_Revenue),"-")</f>
        <v>-</v>
      </c>
      <c r="H5" s="14">
        <f>IFERROR(IF(SalesRevenue[[#This Row],[الفترة السابقة]]=SalesRevenue[[#This Row],[الفترة الحالية]],0,IF(SalesRevenue[[#This Row],[الفترة الحالية]]&gt;SalesRevenue[[#This Row],[الفترة السابقة]],ABS((SalesRevenue[[#This Row],[الفترة الحالية]]/SalesRevenue[[#This Row],[الفترة السابقة]])-1),IF(AND(SalesRevenue[[#This Row],[الفترة الحالية]]&lt;SalesRevenue[[#This Row],[الفترة السابقة]],SalesRevenue[[#This Row],[الفترة السابقة]]&lt;0),-((SalesRevenue[[#This Row],[الفترة الحالية]]/SalesRevenue[[#This Row],[الفترة السابقة]])-1),(SalesRevenue[[#This Row],[الفترة الحالية]]/SalesRevenue[[#This Row],[الفترة السابقة]])-1))),"-")</f>
        <v>0</v>
      </c>
      <c r="I5" s="14">
        <f>IFERROR(IF(SalesRevenue[[#This Row],[الميزانية]]=SalesRevenue[[#This Row],[الفترة الحالية]],0,IF(SalesRevenue[[#This Row],[الفترة الحالية]]&gt;SalesRevenue[[#This Row],[الميزانية]],ABS((SalesRevenue[[#This Row],[الفترة الحالية]]/SalesRevenue[[#This Row],[الميزانية]])-1),IF(AND(SalesRevenue[[#This Row],[الفترة الحالية]]&lt;SalesRevenue[[#This Row],[الميزانية]],SalesRevenue[[#This Row],[الميزانية]]&lt;0),-((SalesRevenue[[#This Row],[الفترة الحالية]]/SalesRevenue[[#This Row],[الميزانية]])-1),(SalesRevenue[[#This Row],[الفترة الحالية]]/SalesRevenue[[#This Row],[الميزانية]])-1))),"-")</f>
        <v>0</v>
      </c>
    </row>
    <row r="6" spans="1:9" ht="30" customHeight="1" x14ac:dyDescent="0.2">
      <c r="A6" s="2"/>
      <c r="B6" s="19" t="s">
        <v>25</v>
      </c>
      <c r="C6" s="19" t="s">
        <v>31</v>
      </c>
      <c r="D6" s="1"/>
      <c r="E6" s="1"/>
      <c r="F6" s="1"/>
      <c r="G6" s="14" t="str">
        <f>IFERROR(IF(SalesRevenue[[#Totals],[الفترة الحالية]]=0,"-",SalesRevenue[الفترة الحالية]/Sales_Revenue),"-")</f>
        <v>-</v>
      </c>
      <c r="H6" s="14">
        <f>IFERROR(IF(SalesRevenue[[#This Row],[الفترة السابقة]]=SalesRevenue[[#This Row],[الفترة الحالية]],0,IF(SalesRevenue[[#This Row],[الفترة الحالية]]&gt;SalesRevenue[[#This Row],[الفترة السابقة]],ABS((SalesRevenue[[#This Row],[الفترة الحالية]]/SalesRevenue[[#This Row],[الفترة السابقة]])-1),IF(AND(SalesRevenue[[#This Row],[الفترة الحالية]]&lt;SalesRevenue[[#This Row],[الفترة السابقة]],SalesRevenue[[#This Row],[الفترة السابقة]]&lt;0),-((SalesRevenue[[#This Row],[الفترة الحالية]]/SalesRevenue[[#This Row],[الفترة السابقة]])-1),(SalesRevenue[[#This Row],[الفترة الحالية]]/SalesRevenue[[#This Row],[الفترة السابقة]])-1))),"-")</f>
        <v>0</v>
      </c>
      <c r="I6" s="14">
        <f>IFERROR(IF(SalesRevenue[[#This Row],[الميزانية]]=SalesRevenue[[#This Row],[الفترة الحالية]],0,IF(SalesRevenue[[#This Row],[الفترة الحالية]]&gt;SalesRevenue[[#This Row],[الميزانية]],ABS((SalesRevenue[[#This Row],[الفترة الحالية]]/SalesRevenue[[#This Row],[الميزانية]])-1),IF(AND(SalesRevenue[[#This Row],[الفترة الحالية]]&lt;SalesRevenue[[#This Row],[الميزانية]],SalesRevenue[[#This Row],[الميزانية]]&lt;0),-((SalesRevenue[[#This Row],[الفترة الحالية]]/SalesRevenue[[#This Row],[الميزانية]])-1),(SalesRevenue[[#This Row],[الفترة الحالية]]/SalesRevenue[[#This Row],[الميزانية]])-1))),"-")</f>
        <v>0</v>
      </c>
    </row>
    <row r="7" spans="1:9" ht="30" customHeight="1" x14ac:dyDescent="0.2">
      <c r="A7" s="2"/>
      <c r="B7" s="19" t="s">
        <v>25</v>
      </c>
      <c r="C7" s="19" t="s">
        <v>32</v>
      </c>
      <c r="D7" s="1"/>
      <c r="E7" s="1"/>
      <c r="F7" s="1"/>
      <c r="G7" s="14" t="str">
        <f>IFERROR(IF(SalesRevenue[[#Totals],[الفترة الحالية]]=0,"-",SalesRevenue[الفترة الحالية]/Sales_Revenue),"-")</f>
        <v>-</v>
      </c>
      <c r="H7" s="14">
        <f>IFERROR(IF(SalesRevenue[[#This Row],[الفترة السابقة]]=SalesRevenue[[#This Row],[الفترة الحالية]],0,IF(SalesRevenue[[#This Row],[الفترة الحالية]]&gt;SalesRevenue[[#This Row],[الفترة السابقة]],ABS((SalesRevenue[[#This Row],[الفترة الحالية]]/SalesRevenue[[#This Row],[الفترة السابقة]])-1),IF(AND(SalesRevenue[[#This Row],[الفترة الحالية]]&lt;SalesRevenue[[#This Row],[الفترة السابقة]],SalesRevenue[[#This Row],[الفترة السابقة]]&lt;0),-((SalesRevenue[[#This Row],[الفترة الحالية]]/SalesRevenue[[#This Row],[الفترة السابقة]])-1),(SalesRevenue[[#This Row],[الفترة الحالية]]/SalesRevenue[[#This Row],[الفترة السابقة]])-1))),"-")</f>
        <v>0</v>
      </c>
      <c r="I7" s="14">
        <f>IFERROR(IF(SalesRevenue[[#This Row],[الميزانية]]=SalesRevenue[[#This Row],[الفترة الحالية]],0,IF(SalesRevenue[[#This Row],[الفترة الحالية]]&gt;SalesRevenue[[#This Row],[الميزانية]],ABS((SalesRevenue[[#This Row],[الفترة الحالية]]/SalesRevenue[[#This Row],[الميزانية]])-1),IF(AND(SalesRevenue[[#This Row],[الفترة الحالية]]&lt;SalesRevenue[[#This Row],[الميزانية]],SalesRevenue[[#This Row],[الميزانية]]&lt;0),-((SalesRevenue[[#This Row],[الفترة الحالية]]/SalesRevenue[[#This Row],[الميزانية]])-1),(SalesRevenue[[#This Row],[الفترة الحالية]]/SalesRevenue[[#This Row],[الميزانية]])-1))),"-")</f>
        <v>0</v>
      </c>
    </row>
    <row r="8" spans="1:9" ht="30" customHeight="1" x14ac:dyDescent="0.2">
      <c r="A8" s="2"/>
      <c r="B8" s="19" t="s">
        <v>25</v>
      </c>
      <c r="C8" s="19" t="s">
        <v>33</v>
      </c>
      <c r="D8" s="1"/>
      <c r="E8" s="1"/>
      <c r="F8" s="1"/>
      <c r="G8" s="14" t="str">
        <f>IFERROR(IF(SalesRevenue[[#Totals],[الفترة الحالية]]=0,"-",SalesRevenue[الفترة الحالية]/Sales_Revenue),"-")</f>
        <v>-</v>
      </c>
      <c r="H8" s="14">
        <f>IFERROR(IF(SalesRevenue[[#This Row],[الفترة السابقة]]=SalesRevenue[[#This Row],[الفترة الحالية]],0,IF(SalesRevenue[[#This Row],[الفترة الحالية]]&gt;SalesRevenue[[#This Row],[الفترة السابقة]],ABS((SalesRevenue[[#This Row],[الفترة الحالية]]/SalesRevenue[[#This Row],[الفترة السابقة]])-1),IF(AND(SalesRevenue[[#This Row],[الفترة الحالية]]&lt;SalesRevenue[[#This Row],[الفترة السابقة]],SalesRevenue[[#This Row],[الفترة السابقة]]&lt;0),-((SalesRevenue[[#This Row],[الفترة الحالية]]/SalesRevenue[[#This Row],[الفترة السابقة]])-1),(SalesRevenue[[#This Row],[الفترة الحالية]]/SalesRevenue[[#This Row],[الفترة السابقة]])-1))),"-")</f>
        <v>0</v>
      </c>
      <c r="I8" s="14">
        <f>IFERROR(IF(SalesRevenue[[#This Row],[الميزانية]]=SalesRevenue[[#This Row],[الفترة الحالية]],0,IF(SalesRevenue[[#This Row],[الفترة الحالية]]&gt;SalesRevenue[[#This Row],[الميزانية]],ABS((SalesRevenue[[#This Row],[الفترة الحالية]]/SalesRevenue[[#This Row],[الميزانية]])-1),IF(AND(SalesRevenue[[#This Row],[الفترة الحالية]]&lt;SalesRevenue[[#This Row],[الميزانية]],SalesRevenue[[#This Row],[الميزانية]]&lt;0),-((SalesRevenue[[#This Row],[الفترة الحالية]]/SalesRevenue[[#This Row],[الميزانية]])-1),(SalesRevenue[[#This Row],[الفترة الحالية]]/SalesRevenue[[#This Row],[الميزانية]])-1))),"-")</f>
        <v>0</v>
      </c>
    </row>
    <row r="9" spans="1:9" ht="30" customHeight="1" x14ac:dyDescent="0.2">
      <c r="A9" s="2"/>
      <c r="B9" s="19" t="s">
        <v>27</v>
      </c>
      <c r="C9" s="19" t="s">
        <v>30</v>
      </c>
      <c r="D9" s="1"/>
      <c r="E9" s="1"/>
      <c r="F9" s="1"/>
      <c r="G9" s="14" t="str">
        <f>IFERROR(IF(SalesRevenue[[#Totals],[الفترة الحالية]]=0,"-",SalesRevenue[الفترة الحالية]/Sales_Revenue),"-")</f>
        <v>-</v>
      </c>
      <c r="H9" s="14">
        <f>IFERROR(IF(SalesRevenue[[#This Row],[الفترة السابقة]]=SalesRevenue[[#This Row],[الفترة الحالية]],0,IF(SalesRevenue[[#This Row],[الفترة الحالية]]&gt;SalesRevenue[[#This Row],[الفترة السابقة]],ABS((SalesRevenue[[#This Row],[الفترة الحالية]]/SalesRevenue[[#This Row],[الفترة السابقة]])-1),IF(AND(SalesRevenue[[#This Row],[الفترة الحالية]]&lt;SalesRevenue[[#This Row],[الفترة السابقة]],SalesRevenue[[#This Row],[الفترة السابقة]]&lt;0),-((SalesRevenue[[#This Row],[الفترة الحالية]]/SalesRevenue[[#This Row],[الفترة السابقة]])-1),(SalesRevenue[[#This Row],[الفترة الحالية]]/SalesRevenue[[#This Row],[الفترة السابقة]])-1))),"-")</f>
        <v>0</v>
      </c>
      <c r="I9" s="14">
        <f>IFERROR(IF(SalesRevenue[[#This Row],[الميزانية]]=SalesRevenue[[#This Row],[الفترة الحالية]],0,IF(SalesRevenue[[#This Row],[الفترة الحالية]]&gt;SalesRevenue[[#This Row],[الميزانية]],ABS((SalesRevenue[[#This Row],[الفترة الحالية]]/SalesRevenue[[#This Row],[الميزانية]])-1),IF(AND(SalesRevenue[[#This Row],[الفترة الحالية]]&lt;SalesRevenue[[#This Row],[الميزانية]],SalesRevenue[[#This Row],[الميزانية]]&lt;0),-((SalesRevenue[[#This Row],[الفترة الحالية]]/SalesRevenue[[#This Row],[الميزانية]])-1),(SalesRevenue[[#This Row],[الفترة الحالية]]/SalesRevenue[[#This Row],[الميزانية]])-1))),"-")</f>
        <v>0</v>
      </c>
    </row>
    <row r="10" spans="1:9" ht="30" customHeight="1" x14ac:dyDescent="0.2">
      <c r="A10" s="2"/>
      <c r="B10" s="19" t="s">
        <v>27</v>
      </c>
      <c r="C10" s="19" t="s">
        <v>31</v>
      </c>
      <c r="D10" s="1"/>
      <c r="E10" s="1"/>
      <c r="F10" s="1"/>
      <c r="G10" s="14" t="str">
        <f>IFERROR(IF(SalesRevenue[[#Totals],[الفترة الحالية]]=0,"-",SalesRevenue[الفترة الحالية]/Sales_Revenue),"-")</f>
        <v>-</v>
      </c>
      <c r="H10" s="14">
        <f>IFERROR(IF(SalesRevenue[[#This Row],[الفترة السابقة]]=SalesRevenue[[#This Row],[الفترة الحالية]],0,IF(SalesRevenue[[#This Row],[الفترة الحالية]]&gt;SalesRevenue[[#This Row],[الفترة السابقة]],ABS((SalesRevenue[[#This Row],[الفترة الحالية]]/SalesRevenue[[#This Row],[الفترة السابقة]])-1),IF(AND(SalesRevenue[[#This Row],[الفترة الحالية]]&lt;SalesRevenue[[#This Row],[الفترة السابقة]],SalesRevenue[[#This Row],[الفترة السابقة]]&lt;0),-((SalesRevenue[[#This Row],[الفترة الحالية]]/SalesRevenue[[#This Row],[الفترة السابقة]])-1),(SalesRevenue[[#This Row],[الفترة الحالية]]/SalesRevenue[[#This Row],[الفترة السابقة]])-1))),"-")</f>
        <v>0</v>
      </c>
      <c r="I10" s="14">
        <f>IFERROR(IF(SalesRevenue[[#This Row],[الميزانية]]=SalesRevenue[[#This Row],[الفترة الحالية]],0,IF(SalesRevenue[[#This Row],[الفترة الحالية]]&gt;SalesRevenue[[#This Row],[الميزانية]],ABS((SalesRevenue[[#This Row],[الفترة الحالية]]/SalesRevenue[[#This Row],[الميزانية]])-1),IF(AND(SalesRevenue[[#This Row],[الفترة الحالية]]&lt;SalesRevenue[[#This Row],[الميزانية]],SalesRevenue[[#This Row],[الميزانية]]&lt;0),-((SalesRevenue[[#This Row],[الفترة الحالية]]/SalesRevenue[[#This Row],[الميزانية]])-1),(SalesRevenue[[#This Row],[الفترة الحالية]]/SalesRevenue[[#This Row],[الميزانية]])-1))),"-")</f>
        <v>0</v>
      </c>
    </row>
    <row r="11" spans="1:9" ht="30" customHeight="1" x14ac:dyDescent="0.2">
      <c r="A11" s="2"/>
      <c r="B11" s="19" t="s">
        <v>27</v>
      </c>
      <c r="C11" s="19" t="s">
        <v>32</v>
      </c>
      <c r="D11" s="1"/>
      <c r="E11" s="1"/>
      <c r="F11" s="1"/>
      <c r="G11" s="14" t="str">
        <f>IFERROR(IF(SalesRevenue[[#Totals],[الفترة الحالية]]=0,"-",SalesRevenue[الفترة الحالية]/Sales_Revenue),"-")</f>
        <v>-</v>
      </c>
      <c r="H11" s="14">
        <f>IFERROR(IF(SalesRevenue[[#This Row],[الفترة السابقة]]=SalesRevenue[[#This Row],[الفترة الحالية]],0,IF(SalesRevenue[[#This Row],[الفترة الحالية]]&gt;SalesRevenue[[#This Row],[الفترة السابقة]],ABS((SalesRevenue[[#This Row],[الفترة الحالية]]/SalesRevenue[[#This Row],[الفترة السابقة]])-1),IF(AND(SalesRevenue[[#This Row],[الفترة الحالية]]&lt;SalesRevenue[[#This Row],[الفترة السابقة]],SalesRevenue[[#This Row],[الفترة السابقة]]&lt;0),-((SalesRevenue[[#This Row],[الفترة الحالية]]/SalesRevenue[[#This Row],[الفترة السابقة]])-1),(SalesRevenue[[#This Row],[الفترة الحالية]]/SalesRevenue[[#This Row],[الفترة السابقة]])-1))),"-")</f>
        <v>0</v>
      </c>
      <c r="I11" s="14">
        <f>IFERROR(IF(SalesRevenue[[#This Row],[الميزانية]]=SalesRevenue[[#This Row],[الفترة الحالية]],0,IF(SalesRevenue[[#This Row],[الفترة الحالية]]&gt;SalesRevenue[[#This Row],[الميزانية]],ABS((SalesRevenue[[#This Row],[الفترة الحالية]]/SalesRevenue[[#This Row],[الميزانية]])-1),IF(AND(SalesRevenue[[#This Row],[الفترة الحالية]]&lt;SalesRevenue[[#This Row],[الميزانية]],SalesRevenue[[#This Row],[الميزانية]]&lt;0),-((SalesRevenue[[#This Row],[الفترة الحالية]]/SalesRevenue[[#This Row],[الميزانية]])-1),(SalesRevenue[[#This Row],[الفترة الحالية]]/SalesRevenue[[#This Row],[الميزانية]])-1))),"-")</f>
        <v>0</v>
      </c>
    </row>
    <row r="12" spans="1:9" ht="30" customHeight="1" x14ac:dyDescent="0.2">
      <c r="A12" s="2"/>
      <c r="B12" s="19" t="s">
        <v>27</v>
      </c>
      <c r="C12" s="19" t="s">
        <v>33</v>
      </c>
      <c r="D12" s="1"/>
      <c r="E12" s="1"/>
      <c r="F12" s="1"/>
      <c r="G12" s="14" t="str">
        <f>IFERROR(IF(SalesRevenue[[#Totals],[الفترة الحالية]]=0,"-",SalesRevenue[الفترة الحالية]/Sales_Revenue),"-")</f>
        <v>-</v>
      </c>
      <c r="H12" s="14">
        <f>IFERROR(IF(SalesRevenue[[#This Row],[الفترة السابقة]]=SalesRevenue[[#This Row],[الفترة الحالية]],0,IF(SalesRevenue[[#This Row],[الفترة الحالية]]&gt;SalesRevenue[[#This Row],[الفترة السابقة]],ABS((SalesRevenue[[#This Row],[الفترة الحالية]]/SalesRevenue[[#This Row],[الفترة السابقة]])-1),IF(AND(SalesRevenue[[#This Row],[الفترة الحالية]]&lt;SalesRevenue[[#This Row],[الفترة السابقة]],SalesRevenue[[#This Row],[الفترة السابقة]]&lt;0),-((SalesRevenue[[#This Row],[الفترة الحالية]]/SalesRevenue[[#This Row],[الفترة السابقة]])-1),(SalesRevenue[[#This Row],[الفترة الحالية]]/SalesRevenue[[#This Row],[الفترة السابقة]])-1))),"-")</f>
        <v>0</v>
      </c>
      <c r="I12" s="14">
        <f>IFERROR(IF(SalesRevenue[[#This Row],[الميزانية]]=SalesRevenue[[#This Row],[الفترة الحالية]],0,IF(SalesRevenue[[#This Row],[الفترة الحالية]]&gt;SalesRevenue[[#This Row],[الميزانية]],ABS((SalesRevenue[[#This Row],[الفترة الحالية]]/SalesRevenue[[#This Row],[الميزانية]])-1),IF(AND(SalesRevenue[[#This Row],[الفترة الحالية]]&lt;SalesRevenue[[#This Row],[الميزانية]],SalesRevenue[[#This Row],[الميزانية]]&lt;0),-((SalesRevenue[[#This Row],[الفترة الحالية]]/SalesRevenue[[#This Row],[الميزانية]])-1),(SalesRevenue[[#This Row],[الفترة الحالية]]/SalesRevenue[[#This Row],[الميزانية]])-1))),"-")</f>
        <v>0</v>
      </c>
    </row>
    <row r="13" spans="1:9" ht="30" customHeight="1" x14ac:dyDescent="0.2">
      <c r="A13" s="2"/>
      <c r="B13" s="2" t="s">
        <v>28</v>
      </c>
      <c r="C13" s="2"/>
      <c r="D13" s="16">
        <f>SUBTOTAL(109,SalesRevenue[الفترة السابقة])</f>
        <v>0</v>
      </c>
      <c r="E13" s="16">
        <f>SUBTOTAL(109,SalesRevenue[الميزانية])</f>
        <v>0</v>
      </c>
      <c r="F13" s="16">
        <f>SUBTOTAL(109,SalesRevenue[الفترة الحالية])</f>
        <v>0</v>
      </c>
      <c r="G13" s="17">
        <f>SUBTOTAL(109,SalesRevenue[الفترة الحالية كنسبة مئوية من المبيعات])</f>
        <v>0</v>
      </c>
      <c r="H13" s="17">
        <f>SUBTOTAL(109,SalesRevenue[النسبة المئوية لمقدار الفرق عن الفترة السابقة])</f>
        <v>0</v>
      </c>
      <c r="I13" s="17">
        <f>SUBTOTAL(109,SalesRevenue[النسبة المئوية لمقدار الفرق عن الميزانية])</f>
        <v>0</v>
      </c>
    </row>
  </sheetData>
  <mergeCells count="1">
    <mergeCell ref="H1:I3"/>
  </mergeCells>
  <dataValidations count="16">
    <dataValidation allowBlank="1" showInputMessage="1" showErrorMessage="1" prompt="يتم حساب النسبة المئوية لمقدار الفرق عن الميزانية تلقائياً في هذا العمود أسفل هذا العنوان" sqref="I4"/>
    <dataValidation allowBlank="1" showInputMessage="1" showErrorMessage="1" prompt="يتم حساب النسبة المئوية لمقدار الفرق عن الفترة السابقة تلقائياً في هذا العمود أسفل هذا العنوان" sqref="H4"/>
    <dataValidation allowBlank="1" showInputMessage="1" showErrorMessage="1" prompt="يتم حساب النسبة المئوية لمبلغ الفترة الحالية من المبيعات تلقائياً في هذا العمود أسفل هذا العنوان" sqref="G4"/>
    <dataValidation allowBlank="1" showInputMessage="1" showErrorMessage="1" prompt="ادخل مبلغ الفترة الحالية في هذا العمود أسفل هذا العنوان" sqref="F4"/>
    <dataValidation allowBlank="1" showInputMessage="1" showErrorMessage="1" prompt="ادخل مبلغ الميزانية في هذا العمود أسفل هذا العنوان" sqref="E4"/>
    <dataValidation allowBlank="1" showInputMessage="1" showErrorMessage="1" prompt="ادخل مبلغ الفترة السابقة في هذا العمود أسفل هذا العنوان" sqref="D4"/>
    <dataValidation allowBlank="1" showInputMessage="1" showErrorMessage="1" prompt="ادخل الوصف في هذا العمود أسفل هذا العنوان" sqref="C4"/>
    <dataValidation allowBlank="1" showInputMessage="1" showErrorMessage="1" prompt="حدد &quot;النوع&quot; في هذا العمود أسفل هذا العنوان. اضغط على ALT+سهم لأسفل لفتح القائمة المنسدلة، ثم اضغط على مفتاح الإدخال ENTER للتحديد. استخدم عوامل تصفية العناوين للبحث عن إدخالات معينة" sqref="B4"/>
    <dataValidation allowBlank="1" showInputMessage="1" showErrorMessage="1" prompt="يتم تحديث اسم الشركة تلقائياً في هذه الخلية" sqref="B2"/>
    <dataValidation allowBlank="1" showInputMessage="1" showErrorMessage="1" prompt="أضف شعار الشركة في هذه الخلية" sqref="H1:I3"/>
    <dataValidation allowBlank="1" showInputMessage="1" showErrorMessage="1" prompt="يتم تحديث عنوان ورقة العمل هذه تلقائياً في هذه الخلية. يبدأ شعار شركة في الخلية H1" sqref="B1"/>
    <dataValidation allowBlank="1" showInputMessage="1" showErrorMessage="1" prompt="إنشاء قائمة بعناصر إيراد المبيعات في ورقة العمل هذه. يتم حساب إجمالي إيراد المبيعات في نهاية جدول إيراد المبيعات" sqref="A1"/>
    <dataValidation allowBlank="1" showInputMessage="1" showErrorMessage="1" prompt="يتم تحديث إيراد المبيعات للفترة الحالية تلقائياً في الخلية على الجانب الأيسر" sqref="B3"/>
    <dataValidation allowBlank="1" showInputMessage="1" showErrorMessage="1" prompt="يتم تلقائياً تحديث إجمالي إيراد المبيعات للفترة الحالية مضروباً في ألف، في الخلية أدناه" sqref="C2"/>
    <dataValidation allowBlank="1" showInputMessage="1" showErrorMessage="1" prompt="يتم تلقائياً تحديث إجمالي إيراد المبيعات للفترة الحالية مضروباً في ألف، في هذه الخلية" sqref="C3"/>
    <dataValidation type="list" errorStyle="warning" allowBlank="1" showInputMessage="1" showErrorMessage="1" error="حدد إدخالاً من القائمة. حدّد &quot;إلغاء&quot;، ثم اضغط على ALT+سهم لأسفل لفتح القائمة المنسدلة، ثم اضغط على مفتاح الإدخال ENTER للتحديد" sqref="B5:B12">
      <formula1>INDIRECT("الفئات[الفئات]")</formula1>
    </dataValidation>
  </dataValidations>
  <printOptions horizontalCentered="1"/>
  <pageMargins left="0.4" right="0.4" top="0.4" bottom="0.4" header="0.3" footer="0.3"/>
  <pageSetup paperSize="9" scale="38" fitToHeight="0" orientation="portrait" r:id="rId1"/>
  <headerFooter differentFirst="1">
    <oddFooter>Page &amp;P of &amp;N</oddFooter>
  </headerFooter>
  <ignoredErrors>
    <ignoredError sqref="C3" emptyCellReference="1"/>
  </ignoredErrors>
  <drawing r:id="rId2"/>
  <tableParts count="1">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499984740745262"/>
    <pageSetUpPr fitToPage="1"/>
  </sheetPr>
  <dimension ref="A1:I7"/>
  <sheetViews>
    <sheetView showGridLines="0" rightToLeft="1" zoomScaleNormal="100" workbookViewId="0"/>
  </sheetViews>
  <sheetFormatPr defaultRowHeight="30" customHeight="1" x14ac:dyDescent="0.2"/>
  <cols>
    <col min="1" max="1" width="2.625" style="4" customWidth="1"/>
    <col min="2" max="2" width="40.5" style="4" customWidth="1"/>
    <col min="3" max="3" width="21.25" style="4" customWidth="1"/>
    <col min="4" max="9" width="27.625" style="4" customWidth="1"/>
    <col min="10" max="10" width="2.625" style="4" customWidth="1"/>
    <col min="11" max="16384" width="9" style="4"/>
  </cols>
  <sheetData>
    <row r="1" spans="1:9" ht="19.5" x14ac:dyDescent="0.2">
      <c r="A1" s="2"/>
      <c r="B1" s="3" t="str">
        <f>Workbook_Title</f>
        <v>قائمة الأرباح والخسائر</v>
      </c>
      <c r="C1" s="2"/>
      <c r="D1" s="2"/>
      <c r="E1" s="2"/>
      <c r="F1" s="2"/>
      <c r="G1" s="2"/>
      <c r="H1" s="28"/>
      <c r="I1" s="28"/>
    </row>
    <row r="2" spans="1:9" ht="15" x14ac:dyDescent="0.2">
      <c r="A2" s="2"/>
      <c r="B2" s="5" t="str">
        <f>Company_Name</f>
        <v>اسم الشركة</v>
      </c>
      <c r="C2" s="2" t="s">
        <v>19</v>
      </c>
      <c r="D2" s="2"/>
      <c r="E2" s="2"/>
      <c r="F2" s="2"/>
      <c r="G2" s="2"/>
      <c r="H2" s="28"/>
      <c r="I2" s="28"/>
    </row>
    <row r="3" spans="1:9" ht="39.75" customHeight="1" x14ac:dyDescent="0.2">
      <c r="A3" s="2"/>
      <c r="B3" s="6" t="s">
        <v>40</v>
      </c>
      <c r="C3" s="27">
        <f>IFERROR(الدخل[[#Totals],[الفترة الحالية]],"-")</f>
        <v>0</v>
      </c>
      <c r="D3" s="2"/>
      <c r="E3" s="2"/>
      <c r="F3" s="2"/>
      <c r="G3" s="2"/>
      <c r="H3" s="28"/>
      <c r="I3" s="28"/>
    </row>
    <row r="4" spans="1:9" ht="38.1" customHeight="1" x14ac:dyDescent="0.2">
      <c r="A4" s="2"/>
      <c r="B4" s="2" t="s">
        <v>41</v>
      </c>
      <c r="C4" s="2" t="s">
        <v>29</v>
      </c>
      <c r="D4" s="2" t="s">
        <v>34</v>
      </c>
      <c r="E4" s="2" t="s">
        <v>35</v>
      </c>
      <c r="F4" s="2" t="s">
        <v>36</v>
      </c>
      <c r="G4" s="2" t="s">
        <v>37</v>
      </c>
      <c r="H4" s="2" t="s">
        <v>38</v>
      </c>
      <c r="I4" s="2" t="s">
        <v>39</v>
      </c>
    </row>
    <row r="5" spans="1:9" ht="30" customHeight="1" x14ac:dyDescent="0.2">
      <c r="A5" s="2"/>
      <c r="B5" s="22" t="s">
        <v>40</v>
      </c>
      <c r="C5" s="22" t="s">
        <v>43</v>
      </c>
      <c r="D5" s="1"/>
      <c r="E5" s="1"/>
      <c r="F5" s="1"/>
      <c r="G5" s="14" t="str">
        <f>IFERROR(IF(Sales_Revenue=0,"-",الدخل[الفترة الحالية]/Sales_Revenue),"-")</f>
        <v>-</v>
      </c>
      <c r="H5" s="9">
        <f>IFERROR(IF(الدخل[[#This Row],[الفترة السابقة]]=الدخل[[#This Row],[الفترة الحالية]],0,IF(الدخل[[#This Row],[الفترة الحالية]]&gt;الدخل[[#This Row],[الفترة السابقة]],ABS((الدخل[[#This Row],[الفترة الحالية]]/الدخل[[#This Row],[الفترة السابقة]])-1),IF(AND(الدخل[[#This Row],[الفترة الحالية]]&lt;الدخل[[#This Row],[الفترة السابقة]],الدخل[[#This Row],[الفترة السابقة]]&lt;0),-((الدخل[[#This Row],[الفترة الحالية]]/الدخل[[#This Row],[الفترة السابقة]])-1),(الدخل[[#This Row],[الفترة الحالية]]/الدخل[[#This Row],[الفترة السابقة]])-1))),"-")</f>
        <v>0</v>
      </c>
      <c r="I5" s="9">
        <f>IFERROR(IF(الدخل[[#This Row],[الميزانية]]=الدخل[[#This Row],[الفترة الحالية]],0,IF(الدخل[[#This Row],[الفترة الحالية]]&gt;الدخل[[#This Row],[الميزانية]],ABS((الدخل[[#This Row],[الفترة الحالية]]/الدخل[[#This Row],[الميزانية]])-1),IF(AND(الدخل[[#This Row],[الفترة الحالية]]&lt;الدخل[[#This Row],[الميزانية]],الدخل[[#This Row],[الميزانية]]&lt;0),-((الدخل[[#This Row],[الفترة الحالية]]/الدخل[[#This Row],[الميزانية]])-1),(الدخل[[#This Row],[الفترة الحالية]]/الدخل[[#This Row],[الميزانية]])-1))),"-")</f>
        <v>0</v>
      </c>
    </row>
    <row r="6" spans="1:9" ht="30" customHeight="1" x14ac:dyDescent="0.2">
      <c r="A6" s="2"/>
      <c r="B6" s="22"/>
      <c r="C6" s="22"/>
      <c r="D6" s="1"/>
      <c r="E6" s="1"/>
      <c r="F6" s="1"/>
      <c r="G6" s="14" t="str">
        <f>IFERROR(IF(Sales_Revenue=0,"-",الدخل[الفترة الحالية]/Sales_Revenue),"-")</f>
        <v>-</v>
      </c>
      <c r="H6" s="9">
        <f>IFERROR(IF(الدخل[[#This Row],[الفترة السابقة]]=الدخل[[#This Row],[الفترة الحالية]],0,IF(الدخل[[#This Row],[الفترة الحالية]]&gt;الدخل[[#This Row],[الفترة السابقة]],ABS((الدخل[[#This Row],[الفترة الحالية]]/الدخل[[#This Row],[الفترة السابقة]])-1),IF(AND(الدخل[[#This Row],[الفترة الحالية]]&lt;الدخل[[#This Row],[الفترة السابقة]],الدخل[[#This Row],[الفترة السابقة]]&lt;0),-((الدخل[[#This Row],[الفترة الحالية]]/الدخل[[#This Row],[الفترة السابقة]])-1),(الدخل[[#This Row],[الفترة الحالية]]/الدخل[[#This Row],[الفترة السابقة]])-1))),"-")</f>
        <v>0</v>
      </c>
      <c r="I6" s="9">
        <f>IFERROR(IF(الدخل[[#This Row],[الميزانية]]=الدخل[[#This Row],[الفترة الحالية]],0,IF(الدخل[[#This Row],[الفترة الحالية]]&gt;الدخل[[#This Row],[الميزانية]],ABS((الدخل[[#This Row],[الفترة الحالية]]/الدخل[[#This Row],[الميزانية]])-1),IF(AND(الدخل[[#This Row],[الفترة الحالية]]&lt;الدخل[[#This Row],[الميزانية]],الدخل[[#This Row],[الميزانية]]&lt;0),-((الدخل[[#This Row],[الفترة الحالية]]/الدخل[[#This Row],[الميزانية]])-1),(الدخل[[#This Row],[الفترة الحالية]]/الدخل[[#This Row],[الميزانية]])-1))),"-")</f>
        <v>0</v>
      </c>
    </row>
    <row r="7" spans="1:9" ht="30" customHeight="1" x14ac:dyDescent="0.2">
      <c r="A7" s="2"/>
      <c r="B7" s="2" t="s">
        <v>42</v>
      </c>
      <c r="C7" s="2"/>
      <c r="D7" s="16">
        <f>SUBTOTAL(109,الدخل[الفترة السابقة])</f>
        <v>0</v>
      </c>
      <c r="E7" s="16">
        <f>SUBTOTAL(109,الدخل[الميزانية])</f>
        <v>0</v>
      </c>
      <c r="F7" s="16">
        <f>SUBTOTAL(109,الدخل[الفترة الحالية])</f>
        <v>0</v>
      </c>
      <c r="G7" s="17">
        <f>SUBTOTAL(109,الدخل[الفترة الحالية كنسبة مئوية من المبيعات])</f>
        <v>0</v>
      </c>
      <c r="H7" s="17">
        <f>SUBTOTAL(109,الدخل[النسبة المئوية لمقدار الفرق عن الفترة السابقة])</f>
        <v>0</v>
      </c>
      <c r="I7" s="17">
        <f>SUBTOTAL(109,الدخل[النسبة المئوية لمقدار الفرق عن الميزانية])</f>
        <v>0</v>
      </c>
    </row>
  </sheetData>
  <mergeCells count="1">
    <mergeCell ref="H1:I3"/>
  </mergeCells>
  <dataValidations count="16">
    <dataValidation allowBlank="1" showInputMessage="1" showErrorMessage="1" prompt="يتم حساب النسبة المئوية لمقدار الفرق عن الميزانية تلقائياً في هذا العمود أسفل هذا العنوان" sqref="I4"/>
    <dataValidation allowBlank="1" showInputMessage="1" showErrorMessage="1" prompt="يتم حساب النسبة المئوية لمقدار الفرق عن الفترة السابقة تلقائياً في هذا العمود أسفل هذا العنوان" sqref="H4"/>
    <dataValidation allowBlank="1" showInputMessage="1" showErrorMessage="1" prompt="يتم حساب النسبة المئوية لمبلغ الفترة الحالية من المبيعات تلقائياً في هذا العمود أسفل هذا العنوان" sqref="G4"/>
    <dataValidation allowBlank="1" showInputMessage="1" showErrorMessage="1" prompt="ادخل مبلغ الفترة الحالية في هذا العمود أسفل هذا العنوان" sqref="F4"/>
    <dataValidation allowBlank="1" showInputMessage="1" showErrorMessage="1" prompt="ادخل مبلغ الميزانية في هذا العمود أسفل هذا العنوان" sqref="E4"/>
    <dataValidation allowBlank="1" showInputMessage="1" showErrorMessage="1" prompt="ادخل مبلغ الفترة السابقة في هذا العمود أسفل هذا العنوان" sqref="D4"/>
    <dataValidation allowBlank="1" showInputMessage="1" showErrorMessage="1" prompt="ادخل الوصف في هذا العمود أسفل هذا العنوان" sqref="C4"/>
    <dataValidation allowBlank="1" showInputMessage="1" showErrorMessage="1" prompt="حدد &quot;النوع&quot; في هذا العمود أسفل هذا العنوان. اضغط على ALT+سهم لأسفل لفتح القائمة المنسدلة، ثم اضغط على مفتاح الإدخال ENTER للتحديد. استخدم عوامل تصفية العناوين للبحث عن إدخالات معينة" sqref="B4"/>
    <dataValidation allowBlank="1" showInputMessage="1" showErrorMessage="1" prompt="يتم تحديث اسم الشركة تلقائياً في هذه الخلية" sqref="B2"/>
    <dataValidation allowBlank="1" showInputMessage="1" showErrorMessage="1" prompt="أضف شعار الشركة في هذه الخلية" sqref="H1:I3"/>
    <dataValidation allowBlank="1" showInputMessage="1" showErrorMessage="1" prompt="يتم تحديث عنوان ورقة العمل هذه تلقائياً في هذه الخلية. يبدأ شعار شركة في الخلية H1" sqref="B1"/>
    <dataValidation allowBlank="1" showInputMessage="1" showErrorMessage="1" prompt="إنشاء قائمة بعناصر الدخل في ورقة العمل هذه. يتم حساب إجمالي دخل المبيعات في نهاية جدول الدخل" sqref="A1"/>
    <dataValidation allowBlank="1" showInputMessage="1" showErrorMessage="1" prompt="يتم تحديث إجمالي الدخل للفترة الحالية تلقائياً في الخلية على الجانب الأيسر" sqref="B3"/>
    <dataValidation allowBlank="1" showInputMessage="1" showErrorMessage="1" prompt="يتم تلقائياً تحديث إجمالي الدخل للفترة الحالية مضروباً في ألف، في الخلية أدناه" sqref="C2"/>
    <dataValidation allowBlank="1" showInputMessage="1" showErrorMessage="1" prompt="يتم تلقائياً تحديث إجمالي الدخل للفترة الحالية مضروباً في ألف، في هذه الخلية" sqref="C3"/>
    <dataValidation type="list" errorStyle="warning" allowBlank="1" showInputMessage="1" showErrorMessage="1" error="حدد إدخالاً من القائمة. حدّد &quot;إلغاء&quot;، ثم اضغط على ALT+سهم لأسفل لفتح القائمة المنسدلة، ثم اضغط على مفتاح الإدخال ENTER للتحديد" sqref="B5:B6">
      <formula1>INDIRECT("الفئات[الفئات]")</formula1>
    </dataValidation>
  </dataValidations>
  <printOptions horizontalCentered="1"/>
  <pageMargins left="0.4" right="0.4" top="0.4" bottom="0.4" header="0.3" footer="0.3"/>
  <pageSetup paperSize="9" scale="38" fitToHeight="0" orientation="portrait" r:id="rId1"/>
  <headerFooter differentFirst="1">
    <oddFooter>Page &amp;P of &amp;N</oddFooter>
  </headerFooter>
  <drawing r:id="rId2"/>
  <tableParts count="1">
    <tablePart r:id="rId3"/>
  </tablePart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tint="-0.499984740745262"/>
    <pageSetUpPr fitToPage="1"/>
  </sheetPr>
  <dimension ref="A1:I25"/>
  <sheetViews>
    <sheetView showGridLines="0" rightToLeft="1" zoomScaleNormal="100" workbookViewId="0"/>
  </sheetViews>
  <sheetFormatPr defaultRowHeight="30" customHeight="1" x14ac:dyDescent="0.2"/>
  <cols>
    <col min="1" max="1" width="2.625" style="4" customWidth="1"/>
    <col min="2" max="2" width="40.5" style="4" customWidth="1"/>
    <col min="3" max="3" width="21.25" style="4" customWidth="1"/>
    <col min="4" max="9" width="27.625" style="4" customWidth="1"/>
    <col min="10" max="10" width="2.625" style="4" customWidth="1"/>
    <col min="11" max="16384" width="9" style="4"/>
  </cols>
  <sheetData>
    <row r="1" spans="1:9" ht="19.5" x14ac:dyDescent="0.2">
      <c r="A1" s="2"/>
      <c r="B1" s="3" t="str">
        <f>Workbook_Title</f>
        <v>قائمة الأرباح والخسائر</v>
      </c>
      <c r="C1" s="2"/>
      <c r="D1" s="2"/>
      <c r="E1" s="2"/>
      <c r="F1" s="2"/>
      <c r="G1" s="2"/>
      <c r="H1" s="28"/>
      <c r="I1" s="28"/>
    </row>
    <row r="2" spans="1:9" ht="15" x14ac:dyDescent="0.2">
      <c r="A2" s="2"/>
      <c r="B2" s="5" t="str">
        <f>Company_Name</f>
        <v>اسم الشركة</v>
      </c>
      <c r="C2" s="2" t="s">
        <v>19</v>
      </c>
      <c r="D2" s="2"/>
      <c r="E2" s="2"/>
      <c r="F2" s="2"/>
      <c r="G2" s="2"/>
      <c r="H2" s="28"/>
      <c r="I2" s="28"/>
    </row>
    <row r="3" spans="1:9" ht="39.75" customHeight="1" x14ac:dyDescent="0.2">
      <c r="A3" s="2"/>
      <c r="B3" s="6" t="s">
        <v>44</v>
      </c>
      <c r="C3" s="27">
        <f>IFERROR(OperatingExpenses[[#Totals],[الفترة الحالية]],"-")</f>
        <v>0</v>
      </c>
      <c r="D3" s="2"/>
      <c r="E3" s="2"/>
      <c r="F3" s="2"/>
      <c r="G3" s="2"/>
      <c r="H3" s="28"/>
      <c r="I3" s="28"/>
    </row>
    <row r="4" spans="1:9" ht="38.1" customHeight="1" x14ac:dyDescent="0.2">
      <c r="A4" s="2"/>
      <c r="B4" s="2" t="s">
        <v>45</v>
      </c>
      <c r="C4" s="2" t="s">
        <v>29</v>
      </c>
      <c r="D4" s="2" t="s">
        <v>34</v>
      </c>
      <c r="E4" s="2" t="s">
        <v>35</v>
      </c>
      <c r="F4" s="2" t="s">
        <v>36</v>
      </c>
      <c r="G4" s="2" t="s">
        <v>37</v>
      </c>
      <c r="H4" s="2" t="s">
        <v>38</v>
      </c>
      <c r="I4" s="2" t="s">
        <v>39</v>
      </c>
    </row>
    <row r="5" spans="1:9" ht="30" customHeight="1" x14ac:dyDescent="0.2">
      <c r="A5" s="2"/>
      <c r="B5" s="19" t="s">
        <v>46</v>
      </c>
      <c r="C5" s="19" t="s">
        <v>50</v>
      </c>
      <c r="D5" s="1"/>
      <c r="E5" s="1"/>
      <c r="F5" s="1"/>
      <c r="G5" s="9" t="str">
        <f>IFERROR(IF(Sales_Revenue=0,"-",OperatingExpenses[الفترة الحالية]/Sales_Revenue),"-")</f>
        <v>-</v>
      </c>
      <c r="H5" s="9">
        <f>IFERROR(IF(OperatingExpenses[[#This Row],[الفترة السابقة]]=OperatingExpenses[[#This Row],[الفترة الحالية]],0,IF(OperatingExpenses[[#This Row],[الفترة الحالية]]&gt;OperatingExpenses[[#This Row],[الفترة السابقة]],ABS((OperatingExpenses[[#This Row],[الفترة الحالية]]/OperatingExpenses[[#This Row],[الفترة السابقة]])-1),IF(AND(OperatingExpenses[[#This Row],[الفترة الحالية]]&lt;OperatingExpenses[[#This Row],[الفترة السابقة]],OperatingExpenses[[#This Row],[الفترة السابقة]]&lt;0),-((OperatingExpenses[[#This Row],[الفترة الحالية]]/OperatingExpenses[[#This Row],[الفترة السابقة]])-1),(OperatingExpenses[[#This Row],[الفترة الحالية]]/OperatingExpenses[[#This Row],[الفترة السابقة]])-1))),"-")</f>
        <v>0</v>
      </c>
      <c r="I5" s="9">
        <f>IFERROR(IF(OperatingExpenses[[#This Row],[الميزانية]]=OperatingExpenses[[#This Row],[الفترة الحالية]],0,IF(OperatingExpenses[[#This Row],[الفترة الحالية]]&gt;OperatingExpenses[[#This Row],[الميزانية]],ABS((OperatingExpenses[[#This Row],[الفترة الحالية]]/OperatingExpenses[[#This Row],[الميزانية]])-1),IF(AND(OperatingExpenses[[#This Row],[الفترة الحالية]]&lt;OperatingExpenses[[#This Row],[الميزانية]],OperatingExpenses[[#This Row],[الميزانية]]&lt;0),-((OperatingExpenses[[#This Row],[الفترة الحالية]]/OperatingExpenses[[#This Row],[الميزانية]])-1),(OperatingExpenses[[#This Row],[الفترة الحالية]]/OperatingExpenses[[#This Row],[الميزانية]])-1))),"-")</f>
        <v>0</v>
      </c>
    </row>
    <row r="6" spans="1:9" ht="30" customHeight="1" x14ac:dyDescent="0.2">
      <c r="A6" s="2"/>
      <c r="B6" s="19" t="s">
        <v>46</v>
      </c>
      <c r="C6" s="19" t="s">
        <v>51</v>
      </c>
      <c r="D6" s="1"/>
      <c r="E6" s="1"/>
      <c r="F6" s="1"/>
      <c r="G6" s="9" t="str">
        <f>IFERROR(IF(Sales_Revenue=0,"-",OperatingExpenses[الفترة الحالية]/Sales_Revenue),"-")</f>
        <v>-</v>
      </c>
      <c r="H6" s="9">
        <f>IFERROR(IF(OperatingExpenses[[#This Row],[الفترة السابقة]]=OperatingExpenses[[#This Row],[الفترة الحالية]],0,IF(OperatingExpenses[[#This Row],[الفترة الحالية]]&gt;OperatingExpenses[[#This Row],[الفترة السابقة]],ABS((OperatingExpenses[[#This Row],[الفترة الحالية]]/OperatingExpenses[[#This Row],[الفترة السابقة]])-1),IF(AND(OperatingExpenses[[#This Row],[الفترة الحالية]]&lt;OperatingExpenses[[#This Row],[الفترة السابقة]],OperatingExpenses[[#This Row],[الفترة السابقة]]&lt;0),-((OperatingExpenses[[#This Row],[الفترة الحالية]]/OperatingExpenses[[#This Row],[الفترة السابقة]])-1),(OperatingExpenses[[#This Row],[الفترة الحالية]]/OperatingExpenses[[#This Row],[الفترة السابقة]])-1))),"-")</f>
        <v>0</v>
      </c>
      <c r="I6" s="9">
        <f>IFERROR(IF(OperatingExpenses[[#This Row],[الميزانية]]=OperatingExpenses[[#This Row],[الفترة الحالية]],0,IF(OperatingExpenses[[#This Row],[الفترة الحالية]]&gt;OperatingExpenses[[#This Row],[الميزانية]],ABS((OperatingExpenses[[#This Row],[الفترة الحالية]]/OperatingExpenses[[#This Row],[الميزانية]])-1),IF(AND(OperatingExpenses[[#This Row],[الفترة الحالية]]&lt;OperatingExpenses[[#This Row],[الميزانية]],OperatingExpenses[[#This Row],[الميزانية]]&lt;0),-((OperatingExpenses[[#This Row],[الفترة الحالية]]/OperatingExpenses[[#This Row],[الميزانية]])-1),(OperatingExpenses[[#This Row],[الفترة الحالية]]/OperatingExpenses[[#This Row],[الميزانية]])-1))),"-")</f>
        <v>0</v>
      </c>
    </row>
    <row r="7" spans="1:9" ht="30" customHeight="1" x14ac:dyDescent="0.2">
      <c r="A7" s="2"/>
      <c r="B7" s="19" t="s">
        <v>46</v>
      </c>
      <c r="C7" s="19" t="s">
        <v>52</v>
      </c>
      <c r="D7" s="1"/>
      <c r="E7" s="1"/>
      <c r="F7" s="1"/>
      <c r="G7" s="9" t="str">
        <f>IFERROR(IF(Sales_Revenue=0,"-",OperatingExpenses[الفترة الحالية]/Sales_Revenue),"-")</f>
        <v>-</v>
      </c>
      <c r="H7" s="9">
        <f>IFERROR(IF(OperatingExpenses[[#This Row],[الفترة السابقة]]=OperatingExpenses[[#This Row],[الفترة الحالية]],0,IF(OperatingExpenses[[#This Row],[الفترة الحالية]]&gt;OperatingExpenses[[#This Row],[الفترة السابقة]],ABS((OperatingExpenses[[#This Row],[الفترة الحالية]]/OperatingExpenses[[#This Row],[الفترة السابقة]])-1),IF(AND(OperatingExpenses[[#This Row],[الفترة الحالية]]&lt;OperatingExpenses[[#This Row],[الفترة السابقة]],OperatingExpenses[[#This Row],[الفترة السابقة]]&lt;0),-((OperatingExpenses[[#This Row],[الفترة الحالية]]/OperatingExpenses[[#This Row],[الفترة السابقة]])-1),(OperatingExpenses[[#This Row],[الفترة الحالية]]/OperatingExpenses[[#This Row],[الفترة السابقة]])-1))),"-")</f>
        <v>0</v>
      </c>
      <c r="I7" s="9">
        <f>IFERROR(IF(OperatingExpenses[[#This Row],[الميزانية]]=OperatingExpenses[[#This Row],[الفترة الحالية]],0,IF(OperatingExpenses[[#This Row],[الفترة الحالية]]&gt;OperatingExpenses[[#This Row],[الميزانية]],ABS((OperatingExpenses[[#This Row],[الفترة الحالية]]/OperatingExpenses[[#This Row],[الميزانية]])-1),IF(AND(OperatingExpenses[[#This Row],[الفترة الحالية]]&lt;OperatingExpenses[[#This Row],[الميزانية]],OperatingExpenses[[#This Row],[الميزانية]]&lt;0),-((OperatingExpenses[[#This Row],[الفترة الحالية]]/OperatingExpenses[[#This Row],[الميزانية]])-1),(OperatingExpenses[[#This Row],[الفترة الحالية]]/OperatingExpenses[[#This Row],[الميزانية]])-1))),"-")</f>
        <v>0</v>
      </c>
    </row>
    <row r="8" spans="1:9" ht="30" customHeight="1" x14ac:dyDescent="0.2">
      <c r="A8" s="2"/>
      <c r="B8" s="19" t="s">
        <v>46</v>
      </c>
      <c r="C8" s="19" t="s">
        <v>52</v>
      </c>
      <c r="D8" s="1"/>
      <c r="E8" s="1"/>
      <c r="F8" s="1"/>
      <c r="G8" s="9" t="str">
        <f>IFERROR(IF(Sales_Revenue=0,"-",OperatingExpenses[الفترة الحالية]/Sales_Revenue),"-")</f>
        <v>-</v>
      </c>
      <c r="H8" s="9">
        <f>IFERROR(IF(OperatingExpenses[[#This Row],[الفترة السابقة]]=OperatingExpenses[[#This Row],[الفترة الحالية]],0,IF(OperatingExpenses[[#This Row],[الفترة الحالية]]&gt;OperatingExpenses[[#This Row],[الفترة السابقة]],ABS((OperatingExpenses[[#This Row],[الفترة الحالية]]/OperatingExpenses[[#This Row],[الفترة السابقة]])-1),IF(AND(OperatingExpenses[[#This Row],[الفترة الحالية]]&lt;OperatingExpenses[[#This Row],[الفترة السابقة]],OperatingExpenses[[#This Row],[الفترة السابقة]]&lt;0),-((OperatingExpenses[[#This Row],[الفترة الحالية]]/OperatingExpenses[[#This Row],[الفترة السابقة]])-1),(OperatingExpenses[[#This Row],[الفترة الحالية]]/OperatingExpenses[[#This Row],[الفترة السابقة]])-1))),"-")</f>
        <v>0</v>
      </c>
      <c r="I8" s="9">
        <f>IFERROR(IF(OperatingExpenses[[#This Row],[الميزانية]]=OperatingExpenses[[#This Row],[الفترة الحالية]],0,IF(OperatingExpenses[[#This Row],[الفترة الحالية]]&gt;OperatingExpenses[[#This Row],[الميزانية]],ABS((OperatingExpenses[[#This Row],[الفترة الحالية]]/OperatingExpenses[[#This Row],[الميزانية]])-1),IF(AND(OperatingExpenses[[#This Row],[الفترة الحالية]]&lt;OperatingExpenses[[#This Row],[الميزانية]],OperatingExpenses[[#This Row],[الميزانية]]&lt;0),-((OperatingExpenses[[#This Row],[الفترة الحالية]]/OperatingExpenses[[#This Row],[الميزانية]])-1),(OperatingExpenses[[#This Row],[الفترة الحالية]]/OperatingExpenses[[#This Row],[الميزانية]])-1))),"-")</f>
        <v>0</v>
      </c>
    </row>
    <row r="9" spans="1:9" ht="30" customHeight="1" x14ac:dyDescent="0.2">
      <c r="A9" s="2"/>
      <c r="B9" s="19" t="s">
        <v>47</v>
      </c>
      <c r="C9" s="19" t="s">
        <v>53</v>
      </c>
      <c r="D9" s="1"/>
      <c r="E9" s="1"/>
      <c r="F9" s="1"/>
      <c r="G9" s="14" t="str">
        <f>IFERROR(IF(Sales_Revenue=0,"-",OperatingExpenses[الفترة الحالية]/Sales_Revenue),"-")</f>
        <v>-</v>
      </c>
      <c r="H9" s="9">
        <f>IFERROR(IF(OperatingExpenses[[#This Row],[الفترة السابقة]]=OperatingExpenses[[#This Row],[الفترة الحالية]],0,IF(OperatingExpenses[[#This Row],[الفترة الحالية]]&gt;OperatingExpenses[[#This Row],[الفترة السابقة]],ABS((OperatingExpenses[[#This Row],[الفترة الحالية]]/OperatingExpenses[[#This Row],[الفترة السابقة]])-1),IF(AND(OperatingExpenses[[#This Row],[الفترة الحالية]]&lt;OperatingExpenses[[#This Row],[الفترة السابقة]],OperatingExpenses[[#This Row],[الفترة السابقة]]&lt;0),-((OperatingExpenses[[#This Row],[الفترة الحالية]]/OperatingExpenses[[#This Row],[الفترة السابقة]])-1),(OperatingExpenses[[#This Row],[الفترة الحالية]]/OperatingExpenses[[#This Row],[الفترة السابقة]])-1))),"-")</f>
        <v>0</v>
      </c>
      <c r="I9" s="9">
        <f>IFERROR(IF(OperatingExpenses[[#This Row],[الميزانية]]=OperatingExpenses[[#This Row],[الفترة الحالية]],0,IF(OperatingExpenses[[#This Row],[الفترة الحالية]]&gt;OperatingExpenses[[#This Row],[الميزانية]],ABS((OperatingExpenses[[#This Row],[الفترة الحالية]]/OperatingExpenses[[#This Row],[الميزانية]])-1),IF(AND(OperatingExpenses[[#This Row],[الفترة الحالية]]&lt;OperatingExpenses[[#This Row],[الميزانية]],OperatingExpenses[[#This Row],[الميزانية]]&lt;0),-((OperatingExpenses[[#This Row],[الفترة الحالية]]/OperatingExpenses[[#This Row],[الميزانية]])-1),(OperatingExpenses[[#This Row],[الفترة الحالية]]/OperatingExpenses[[#This Row],[الميزانية]])-1))),"-")</f>
        <v>0</v>
      </c>
    </row>
    <row r="10" spans="1:9" ht="30" customHeight="1" x14ac:dyDescent="0.2">
      <c r="A10" s="2"/>
      <c r="B10" s="19" t="s">
        <v>47</v>
      </c>
      <c r="C10" s="19" t="s">
        <v>54</v>
      </c>
      <c r="D10" s="1"/>
      <c r="E10" s="1"/>
      <c r="F10" s="1"/>
      <c r="G10" s="14" t="str">
        <f>IFERROR(IF(Sales_Revenue=0,"-",OperatingExpenses[الفترة الحالية]/Sales_Revenue),"-")</f>
        <v>-</v>
      </c>
      <c r="H10" s="9">
        <f>IFERROR(IF(OperatingExpenses[[#This Row],[الفترة السابقة]]=OperatingExpenses[[#This Row],[الفترة الحالية]],0,IF(OperatingExpenses[[#This Row],[الفترة الحالية]]&gt;OperatingExpenses[[#This Row],[الفترة السابقة]],ABS((OperatingExpenses[[#This Row],[الفترة الحالية]]/OperatingExpenses[[#This Row],[الفترة السابقة]])-1),IF(AND(OperatingExpenses[[#This Row],[الفترة الحالية]]&lt;OperatingExpenses[[#This Row],[الفترة السابقة]],OperatingExpenses[[#This Row],[الفترة السابقة]]&lt;0),-((OperatingExpenses[[#This Row],[الفترة الحالية]]/OperatingExpenses[[#This Row],[الفترة السابقة]])-1),(OperatingExpenses[[#This Row],[الفترة الحالية]]/OperatingExpenses[[#This Row],[الفترة السابقة]])-1))),"-")</f>
        <v>0</v>
      </c>
      <c r="I10" s="9">
        <f>IFERROR(IF(OperatingExpenses[[#This Row],[الميزانية]]=OperatingExpenses[[#This Row],[الفترة الحالية]],0,IF(OperatingExpenses[[#This Row],[الفترة الحالية]]&gt;OperatingExpenses[[#This Row],[الميزانية]],ABS((OperatingExpenses[[#This Row],[الفترة الحالية]]/OperatingExpenses[[#This Row],[الميزانية]])-1),IF(AND(OperatingExpenses[[#This Row],[الفترة الحالية]]&lt;OperatingExpenses[[#This Row],[الميزانية]],OperatingExpenses[[#This Row],[الميزانية]]&lt;0),-((OperatingExpenses[[#This Row],[الفترة الحالية]]/OperatingExpenses[[#This Row],[الميزانية]])-1),(OperatingExpenses[[#This Row],[الفترة الحالية]]/OperatingExpenses[[#This Row],[الميزانية]])-1))),"-")</f>
        <v>0</v>
      </c>
    </row>
    <row r="11" spans="1:9" ht="30" customHeight="1" x14ac:dyDescent="0.2">
      <c r="A11" s="2"/>
      <c r="B11" s="19" t="s">
        <v>47</v>
      </c>
      <c r="C11" s="19" t="s">
        <v>52</v>
      </c>
      <c r="D11" s="1"/>
      <c r="E11" s="1"/>
      <c r="F11" s="1"/>
      <c r="G11" s="14" t="str">
        <f>IFERROR(IF(Sales_Revenue=0,"-",OperatingExpenses[الفترة الحالية]/Sales_Revenue),"-")</f>
        <v>-</v>
      </c>
      <c r="H11" s="9">
        <f>IFERROR(IF(OperatingExpenses[[#This Row],[الفترة السابقة]]=OperatingExpenses[[#This Row],[الفترة الحالية]],0,IF(OperatingExpenses[[#This Row],[الفترة الحالية]]&gt;OperatingExpenses[[#This Row],[الفترة السابقة]],ABS((OperatingExpenses[[#This Row],[الفترة الحالية]]/OperatingExpenses[[#This Row],[الفترة السابقة]])-1),IF(AND(OperatingExpenses[[#This Row],[الفترة الحالية]]&lt;OperatingExpenses[[#This Row],[الفترة السابقة]],OperatingExpenses[[#This Row],[الفترة السابقة]]&lt;0),-((OperatingExpenses[[#This Row],[الفترة الحالية]]/OperatingExpenses[[#This Row],[الفترة السابقة]])-1),(OperatingExpenses[[#This Row],[الفترة الحالية]]/OperatingExpenses[[#This Row],[الفترة السابقة]])-1))),"-")</f>
        <v>0</v>
      </c>
      <c r="I11" s="9">
        <f>IFERROR(IF(OperatingExpenses[[#This Row],[الميزانية]]=OperatingExpenses[[#This Row],[الفترة الحالية]],0,IF(OperatingExpenses[[#This Row],[الفترة الحالية]]&gt;OperatingExpenses[[#This Row],[الميزانية]],ABS((OperatingExpenses[[#This Row],[الفترة الحالية]]/OperatingExpenses[[#This Row],[الميزانية]])-1),IF(AND(OperatingExpenses[[#This Row],[الفترة الحالية]]&lt;OperatingExpenses[[#This Row],[الميزانية]],OperatingExpenses[[#This Row],[الميزانية]]&lt;0),-((OperatingExpenses[[#This Row],[الفترة الحالية]]/OperatingExpenses[[#This Row],[الميزانية]])-1),(OperatingExpenses[[#This Row],[الفترة الحالية]]/OperatingExpenses[[#This Row],[الميزانية]])-1))),"-")</f>
        <v>0</v>
      </c>
    </row>
    <row r="12" spans="1:9" ht="30" customHeight="1" x14ac:dyDescent="0.2">
      <c r="A12" s="2"/>
      <c r="B12" s="19" t="s">
        <v>47</v>
      </c>
      <c r="C12" s="19" t="s">
        <v>52</v>
      </c>
      <c r="D12" s="1"/>
      <c r="E12" s="1"/>
      <c r="F12" s="1"/>
      <c r="G12" s="14" t="str">
        <f>IFERROR(IF(Sales_Revenue=0,"-",OperatingExpenses[الفترة الحالية]/Sales_Revenue),"-")</f>
        <v>-</v>
      </c>
      <c r="H12" s="9">
        <f>IFERROR(IF(OperatingExpenses[[#This Row],[الفترة السابقة]]=OperatingExpenses[[#This Row],[الفترة الحالية]],0,IF(OperatingExpenses[[#This Row],[الفترة الحالية]]&gt;OperatingExpenses[[#This Row],[الفترة السابقة]],ABS((OperatingExpenses[[#This Row],[الفترة الحالية]]/OperatingExpenses[[#This Row],[الفترة السابقة]])-1),IF(AND(OperatingExpenses[[#This Row],[الفترة الحالية]]&lt;OperatingExpenses[[#This Row],[الفترة السابقة]],OperatingExpenses[[#This Row],[الفترة السابقة]]&lt;0),-((OperatingExpenses[[#This Row],[الفترة الحالية]]/OperatingExpenses[[#This Row],[الفترة السابقة]])-1),(OperatingExpenses[[#This Row],[الفترة الحالية]]/OperatingExpenses[[#This Row],[الفترة السابقة]])-1))),"-")</f>
        <v>0</v>
      </c>
      <c r="I12" s="9">
        <f>IFERROR(IF(OperatingExpenses[[#This Row],[الميزانية]]=OperatingExpenses[[#This Row],[الفترة الحالية]],0,IF(OperatingExpenses[[#This Row],[الفترة الحالية]]&gt;OperatingExpenses[[#This Row],[الميزانية]],ABS((OperatingExpenses[[#This Row],[الفترة الحالية]]/OperatingExpenses[[#This Row],[الميزانية]])-1),IF(AND(OperatingExpenses[[#This Row],[الفترة الحالية]]&lt;OperatingExpenses[[#This Row],[الميزانية]],OperatingExpenses[[#This Row],[الميزانية]]&lt;0),-((OperatingExpenses[[#This Row],[الفترة الحالية]]/OperatingExpenses[[#This Row],[الميزانية]])-1),(OperatingExpenses[[#This Row],[الفترة الحالية]]/OperatingExpenses[[#This Row],[الميزانية]])-1))),"-")</f>
        <v>0</v>
      </c>
    </row>
    <row r="13" spans="1:9" ht="30" customHeight="1" x14ac:dyDescent="0.2">
      <c r="A13" s="2"/>
      <c r="B13" s="19" t="s">
        <v>48</v>
      </c>
      <c r="C13" s="19" t="s">
        <v>55</v>
      </c>
      <c r="D13" s="1"/>
      <c r="E13" s="1"/>
      <c r="F13" s="1"/>
      <c r="G13" s="14" t="str">
        <f>IFERROR(IF(Sales_Revenue=0,"-",OperatingExpenses[الفترة الحالية]/Sales_Revenue),"-")</f>
        <v>-</v>
      </c>
      <c r="H13" s="9">
        <f>IFERROR(IF(OperatingExpenses[[#This Row],[الفترة السابقة]]=OperatingExpenses[[#This Row],[الفترة الحالية]],0,IF(OperatingExpenses[[#This Row],[الفترة الحالية]]&gt;OperatingExpenses[[#This Row],[الفترة السابقة]],ABS((OperatingExpenses[[#This Row],[الفترة الحالية]]/OperatingExpenses[[#This Row],[الفترة السابقة]])-1),IF(AND(OperatingExpenses[[#This Row],[الفترة الحالية]]&lt;OperatingExpenses[[#This Row],[الفترة السابقة]],OperatingExpenses[[#This Row],[الفترة السابقة]]&lt;0),-((OperatingExpenses[[#This Row],[الفترة الحالية]]/OperatingExpenses[[#This Row],[الفترة السابقة]])-1),(OperatingExpenses[[#This Row],[الفترة الحالية]]/OperatingExpenses[[#This Row],[الفترة السابقة]])-1))),"-")</f>
        <v>0</v>
      </c>
      <c r="I13" s="9">
        <f>IFERROR(IF(OperatingExpenses[[#This Row],[الميزانية]]=OperatingExpenses[[#This Row],[الفترة الحالية]],0,IF(OperatingExpenses[[#This Row],[الفترة الحالية]]&gt;OperatingExpenses[[#This Row],[الميزانية]],ABS((OperatingExpenses[[#This Row],[الفترة الحالية]]/OperatingExpenses[[#This Row],[الميزانية]])-1),IF(AND(OperatingExpenses[[#This Row],[الفترة الحالية]]&lt;OperatingExpenses[[#This Row],[الميزانية]],OperatingExpenses[[#This Row],[الميزانية]]&lt;0),-((OperatingExpenses[[#This Row],[الفترة الحالية]]/OperatingExpenses[[#This Row],[الميزانية]])-1),(OperatingExpenses[[#This Row],[الفترة الحالية]]/OperatingExpenses[[#This Row],[الميزانية]])-1))),"-")</f>
        <v>0</v>
      </c>
    </row>
    <row r="14" spans="1:9" ht="30" customHeight="1" x14ac:dyDescent="0.2">
      <c r="A14" s="2"/>
      <c r="B14" s="19" t="s">
        <v>48</v>
      </c>
      <c r="C14" s="19" t="s">
        <v>56</v>
      </c>
      <c r="D14" s="1"/>
      <c r="E14" s="1"/>
      <c r="F14" s="1"/>
      <c r="G14" s="14" t="str">
        <f>IFERROR(IF(Sales_Revenue=0,"-",OperatingExpenses[الفترة الحالية]/Sales_Revenue),"-")</f>
        <v>-</v>
      </c>
      <c r="H14" s="9">
        <f>IFERROR(IF(OperatingExpenses[[#This Row],[الفترة السابقة]]=OperatingExpenses[[#This Row],[الفترة الحالية]],0,IF(OperatingExpenses[[#This Row],[الفترة الحالية]]&gt;OperatingExpenses[[#This Row],[الفترة السابقة]],ABS((OperatingExpenses[[#This Row],[الفترة الحالية]]/OperatingExpenses[[#This Row],[الفترة السابقة]])-1),IF(AND(OperatingExpenses[[#This Row],[الفترة الحالية]]&lt;OperatingExpenses[[#This Row],[الفترة السابقة]],OperatingExpenses[[#This Row],[الفترة السابقة]]&lt;0),-((OperatingExpenses[[#This Row],[الفترة الحالية]]/OperatingExpenses[[#This Row],[الفترة السابقة]])-1),(OperatingExpenses[[#This Row],[الفترة الحالية]]/OperatingExpenses[[#This Row],[الفترة السابقة]])-1))),"-")</f>
        <v>0</v>
      </c>
      <c r="I14" s="9">
        <f>IFERROR(IF(OperatingExpenses[[#This Row],[الميزانية]]=OperatingExpenses[[#This Row],[الفترة الحالية]],0,IF(OperatingExpenses[[#This Row],[الفترة الحالية]]&gt;OperatingExpenses[[#This Row],[الميزانية]],ABS((OperatingExpenses[[#This Row],[الفترة الحالية]]/OperatingExpenses[[#This Row],[الميزانية]])-1),IF(AND(OperatingExpenses[[#This Row],[الفترة الحالية]]&lt;OperatingExpenses[[#This Row],[الميزانية]],OperatingExpenses[[#This Row],[الميزانية]]&lt;0),-((OperatingExpenses[[#This Row],[الفترة الحالية]]/OperatingExpenses[[#This Row],[الميزانية]])-1),(OperatingExpenses[[#This Row],[الفترة الحالية]]/OperatingExpenses[[#This Row],[الميزانية]])-1))),"-")</f>
        <v>0</v>
      </c>
    </row>
    <row r="15" spans="1:9" ht="30" customHeight="1" x14ac:dyDescent="0.2">
      <c r="A15" s="2"/>
      <c r="B15" s="19" t="s">
        <v>48</v>
      </c>
      <c r="C15" s="19" t="s">
        <v>57</v>
      </c>
      <c r="D15" s="1"/>
      <c r="E15" s="1"/>
      <c r="F15" s="1"/>
      <c r="G15" s="14" t="str">
        <f>IFERROR(IF(Sales_Revenue=0,"-",OperatingExpenses[الفترة الحالية]/Sales_Revenue),"-")</f>
        <v>-</v>
      </c>
      <c r="H15" s="9">
        <f>IFERROR(IF(OperatingExpenses[[#This Row],[الفترة السابقة]]=OperatingExpenses[[#This Row],[الفترة الحالية]],0,IF(OperatingExpenses[[#This Row],[الفترة الحالية]]&gt;OperatingExpenses[[#This Row],[الفترة السابقة]],ABS((OperatingExpenses[[#This Row],[الفترة الحالية]]/OperatingExpenses[[#This Row],[الفترة السابقة]])-1),IF(AND(OperatingExpenses[[#This Row],[الفترة الحالية]]&lt;OperatingExpenses[[#This Row],[الفترة السابقة]],OperatingExpenses[[#This Row],[الفترة السابقة]]&lt;0),-((OperatingExpenses[[#This Row],[الفترة الحالية]]/OperatingExpenses[[#This Row],[الفترة السابقة]])-1),(OperatingExpenses[[#This Row],[الفترة الحالية]]/OperatingExpenses[[#This Row],[الفترة السابقة]])-1))),"-")</f>
        <v>0</v>
      </c>
      <c r="I15" s="9">
        <f>IFERROR(IF(OperatingExpenses[[#This Row],[الميزانية]]=OperatingExpenses[[#This Row],[الفترة الحالية]],0,IF(OperatingExpenses[[#This Row],[الفترة الحالية]]&gt;OperatingExpenses[[#This Row],[الميزانية]],ABS((OperatingExpenses[[#This Row],[الفترة الحالية]]/OperatingExpenses[[#This Row],[الميزانية]])-1),IF(AND(OperatingExpenses[[#This Row],[الفترة الحالية]]&lt;OperatingExpenses[[#This Row],[الميزانية]],OperatingExpenses[[#This Row],[الميزانية]]&lt;0),-((OperatingExpenses[[#This Row],[الفترة الحالية]]/OperatingExpenses[[#This Row],[الميزانية]])-1),(OperatingExpenses[[#This Row],[الفترة الحالية]]/OperatingExpenses[[#This Row],[الميزانية]])-1))),"-")</f>
        <v>0</v>
      </c>
    </row>
    <row r="16" spans="1:9" ht="30" customHeight="1" x14ac:dyDescent="0.2">
      <c r="A16" s="2"/>
      <c r="B16" s="19" t="s">
        <v>48</v>
      </c>
      <c r="C16" s="19" t="s">
        <v>58</v>
      </c>
      <c r="D16" s="1"/>
      <c r="E16" s="1"/>
      <c r="F16" s="1"/>
      <c r="G16" s="14" t="str">
        <f>IFERROR(IF(Sales_Revenue=0,"-",OperatingExpenses[الفترة الحالية]/Sales_Revenue),"-")</f>
        <v>-</v>
      </c>
      <c r="H16" s="9">
        <f>IFERROR(IF(OperatingExpenses[[#This Row],[الفترة السابقة]]=OperatingExpenses[[#This Row],[الفترة الحالية]],0,IF(OperatingExpenses[[#This Row],[الفترة الحالية]]&gt;OperatingExpenses[[#This Row],[الفترة السابقة]],ABS((OperatingExpenses[[#This Row],[الفترة الحالية]]/OperatingExpenses[[#This Row],[الفترة السابقة]])-1),IF(AND(OperatingExpenses[[#This Row],[الفترة الحالية]]&lt;OperatingExpenses[[#This Row],[الفترة السابقة]],OperatingExpenses[[#This Row],[الفترة السابقة]]&lt;0),-((OperatingExpenses[[#This Row],[الفترة الحالية]]/OperatingExpenses[[#This Row],[الفترة السابقة]])-1),(OperatingExpenses[[#This Row],[الفترة الحالية]]/OperatingExpenses[[#This Row],[الفترة السابقة]])-1))),"-")</f>
        <v>0</v>
      </c>
      <c r="I16" s="9">
        <f>IFERROR(IF(OperatingExpenses[[#This Row],[الميزانية]]=OperatingExpenses[[#This Row],[الفترة الحالية]],0,IF(OperatingExpenses[[#This Row],[الفترة الحالية]]&gt;OperatingExpenses[[#This Row],[الميزانية]],ABS((OperatingExpenses[[#This Row],[الفترة الحالية]]/OperatingExpenses[[#This Row],[الميزانية]])-1),IF(AND(OperatingExpenses[[#This Row],[الفترة الحالية]]&lt;OperatingExpenses[[#This Row],[الميزانية]],OperatingExpenses[[#This Row],[الميزانية]]&lt;0),-((OperatingExpenses[[#This Row],[الفترة الحالية]]/OperatingExpenses[[#This Row],[الميزانية]])-1),(OperatingExpenses[[#This Row],[الفترة الحالية]]/OperatingExpenses[[#This Row],[الميزانية]])-1))),"-")</f>
        <v>0</v>
      </c>
    </row>
    <row r="17" spans="1:9" ht="30" customHeight="1" x14ac:dyDescent="0.2">
      <c r="A17" s="2"/>
      <c r="B17" s="19" t="s">
        <v>48</v>
      </c>
      <c r="C17" s="19" t="s">
        <v>59</v>
      </c>
      <c r="D17" s="1"/>
      <c r="E17" s="1"/>
      <c r="F17" s="1"/>
      <c r="G17" s="14" t="str">
        <f>IFERROR(IF(Sales_Revenue=0,"-",OperatingExpenses[الفترة الحالية]/Sales_Revenue),"-")</f>
        <v>-</v>
      </c>
      <c r="H17" s="9">
        <f>IFERROR(IF(OperatingExpenses[[#This Row],[الفترة السابقة]]=OperatingExpenses[[#This Row],[الفترة الحالية]],0,IF(OperatingExpenses[[#This Row],[الفترة الحالية]]&gt;OperatingExpenses[[#This Row],[الفترة السابقة]],ABS((OperatingExpenses[[#This Row],[الفترة الحالية]]/OperatingExpenses[[#This Row],[الفترة السابقة]])-1),IF(AND(OperatingExpenses[[#This Row],[الفترة الحالية]]&lt;OperatingExpenses[[#This Row],[الفترة السابقة]],OperatingExpenses[[#This Row],[الفترة السابقة]]&lt;0),-((OperatingExpenses[[#This Row],[الفترة الحالية]]/OperatingExpenses[[#This Row],[الفترة السابقة]])-1),(OperatingExpenses[[#This Row],[الفترة الحالية]]/OperatingExpenses[[#This Row],[الفترة السابقة]])-1))),"-")</f>
        <v>0</v>
      </c>
      <c r="I17" s="9">
        <f>IFERROR(IF(OperatingExpenses[[#This Row],[الميزانية]]=OperatingExpenses[[#This Row],[الفترة الحالية]],0,IF(OperatingExpenses[[#This Row],[الفترة الحالية]]&gt;OperatingExpenses[[#This Row],[الميزانية]],ABS((OperatingExpenses[[#This Row],[الفترة الحالية]]/OperatingExpenses[[#This Row],[الميزانية]])-1),IF(AND(OperatingExpenses[[#This Row],[الفترة الحالية]]&lt;OperatingExpenses[[#This Row],[الميزانية]],OperatingExpenses[[#This Row],[الميزانية]]&lt;0),-((OperatingExpenses[[#This Row],[الفترة الحالية]]/OperatingExpenses[[#This Row],[الميزانية]])-1),(OperatingExpenses[[#This Row],[الفترة الحالية]]/OperatingExpenses[[#This Row],[الميزانية]])-1))),"-")</f>
        <v>0</v>
      </c>
    </row>
    <row r="18" spans="1:9" ht="30" customHeight="1" x14ac:dyDescent="0.2">
      <c r="A18" s="2"/>
      <c r="B18" s="19" t="s">
        <v>48</v>
      </c>
      <c r="C18" s="19" t="s">
        <v>60</v>
      </c>
      <c r="D18" s="1"/>
      <c r="E18" s="1"/>
      <c r="F18" s="1"/>
      <c r="G18" s="14" t="str">
        <f>IFERROR(IF(Sales_Revenue=0,"-",OperatingExpenses[الفترة الحالية]/Sales_Revenue),"-")</f>
        <v>-</v>
      </c>
      <c r="H18" s="9">
        <f>IFERROR(IF(OperatingExpenses[[#This Row],[الفترة السابقة]]=OperatingExpenses[[#This Row],[الفترة الحالية]],0,IF(OperatingExpenses[[#This Row],[الفترة الحالية]]&gt;OperatingExpenses[[#This Row],[الفترة السابقة]],ABS((OperatingExpenses[[#This Row],[الفترة الحالية]]/OperatingExpenses[[#This Row],[الفترة السابقة]])-1),IF(AND(OperatingExpenses[[#This Row],[الفترة الحالية]]&lt;OperatingExpenses[[#This Row],[الفترة السابقة]],OperatingExpenses[[#This Row],[الفترة السابقة]]&lt;0),-((OperatingExpenses[[#This Row],[الفترة الحالية]]/OperatingExpenses[[#This Row],[الفترة السابقة]])-1),(OperatingExpenses[[#This Row],[الفترة الحالية]]/OperatingExpenses[[#This Row],[الفترة السابقة]])-1))),"-")</f>
        <v>0</v>
      </c>
      <c r="I18" s="9">
        <f>IFERROR(IF(OperatingExpenses[[#This Row],[الميزانية]]=OperatingExpenses[[#This Row],[الفترة الحالية]],0,IF(OperatingExpenses[[#This Row],[الفترة الحالية]]&gt;OperatingExpenses[[#This Row],[الميزانية]],ABS((OperatingExpenses[[#This Row],[الفترة الحالية]]/OperatingExpenses[[#This Row],[الميزانية]])-1),IF(AND(OperatingExpenses[[#This Row],[الفترة الحالية]]&lt;OperatingExpenses[[#This Row],[الميزانية]],OperatingExpenses[[#This Row],[الميزانية]]&lt;0),-((OperatingExpenses[[#This Row],[الفترة الحالية]]/OperatingExpenses[[#This Row],[الميزانية]])-1),(OperatingExpenses[[#This Row],[الفترة الحالية]]/OperatingExpenses[[#This Row],[الميزانية]])-1))),"-")</f>
        <v>0</v>
      </c>
    </row>
    <row r="19" spans="1:9" ht="30" customHeight="1" x14ac:dyDescent="0.2">
      <c r="A19" s="2"/>
      <c r="B19" s="19" t="s">
        <v>48</v>
      </c>
      <c r="C19" s="19" t="s">
        <v>61</v>
      </c>
      <c r="D19" s="1"/>
      <c r="E19" s="1"/>
      <c r="F19" s="1"/>
      <c r="G19" s="14" t="str">
        <f>IFERROR(IF(Sales_Revenue=0,"-",OperatingExpenses[الفترة الحالية]/Sales_Revenue),"-")</f>
        <v>-</v>
      </c>
      <c r="H19" s="9">
        <f>IFERROR(IF(OperatingExpenses[[#This Row],[الفترة السابقة]]=OperatingExpenses[[#This Row],[الفترة الحالية]],0,IF(OperatingExpenses[[#This Row],[الفترة الحالية]]&gt;OperatingExpenses[[#This Row],[الفترة السابقة]],ABS((OperatingExpenses[[#This Row],[الفترة الحالية]]/OperatingExpenses[[#This Row],[الفترة السابقة]])-1),IF(AND(OperatingExpenses[[#This Row],[الفترة الحالية]]&lt;OperatingExpenses[[#This Row],[الفترة السابقة]],OperatingExpenses[[#This Row],[الفترة السابقة]]&lt;0),-((OperatingExpenses[[#This Row],[الفترة الحالية]]/OperatingExpenses[[#This Row],[الفترة السابقة]])-1),(OperatingExpenses[[#This Row],[الفترة الحالية]]/OperatingExpenses[[#This Row],[الفترة السابقة]])-1))),"-")</f>
        <v>0</v>
      </c>
      <c r="I19" s="9">
        <f>IFERROR(IF(OperatingExpenses[[#This Row],[الميزانية]]=OperatingExpenses[[#This Row],[الفترة الحالية]],0,IF(OperatingExpenses[[#This Row],[الفترة الحالية]]&gt;OperatingExpenses[[#This Row],[الميزانية]],ABS((OperatingExpenses[[#This Row],[الفترة الحالية]]/OperatingExpenses[[#This Row],[الميزانية]])-1),IF(AND(OperatingExpenses[[#This Row],[الفترة الحالية]]&lt;OperatingExpenses[[#This Row],[الميزانية]],OperatingExpenses[[#This Row],[الميزانية]]&lt;0),-((OperatingExpenses[[#This Row],[الفترة الحالية]]/OperatingExpenses[[#This Row],[الميزانية]])-1),(OperatingExpenses[[#This Row],[الفترة الحالية]]/OperatingExpenses[[#This Row],[الميزانية]])-1))),"-")</f>
        <v>0</v>
      </c>
    </row>
    <row r="20" spans="1:9" ht="30" customHeight="1" x14ac:dyDescent="0.2">
      <c r="A20" s="2"/>
      <c r="B20" s="19" t="s">
        <v>48</v>
      </c>
      <c r="C20" s="19" t="s">
        <v>62</v>
      </c>
      <c r="D20" s="1"/>
      <c r="E20" s="1"/>
      <c r="F20" s="1"/>
      <c r="G20" s="14" t="str">
        <f>IFERROR(IF(Sales_Revenue=0,"-",OperatingExpenses[الفترة الحالية]/Sales_Revenue),"-")</f>
        <v>-</v>
      </c>
      <c r="H20" s="9">
        <f>IFERROR(IF(OperatingExpenses[[#This Row],[الفترة السابقة]]=OperatingExpenses[[#This Row],[الفترة الحالية]],0,IF(OperatingExpenses[[#This Row],[الفترة الحالية]]&gt;OperatingExpenses[[#This Row],[الفترة السابقة]],ABS((OperatingExpenses[[#This Row],[الفترة الحالية]]/OperatingExpenses[[#This Row],[الفترة السابقة]])-1),IF(AND(OperatingExpenses[[#This Row],[الفترة الحالية]]&lt;OperatingExpenses[[#This Row],[الفترة السابقة]],OperatingExpenses[[#This Row],[الفترة السابقة]]&lt;0),-((OperatingExpenses[[#This Row],[الفترة الحالية]]/OperatingExpenses[[#This Row],[الفترة السابقة]])-1),(OperatingExpenses[[#This Row],[الفترة الحالية]]/OperatingExpenses[[#This Row],[الفترة السابقة]])-1))),"-")</f>
        <v>0</v>
      </c>
      <c r="I20" s="9">
        <f>IFERROR(IF(OperatingExpenses[[#This Row],[الميزانية]]=OperatingExpenses[[#This Row],[الفترة الحالية]],0,IF(OperatingExpenses[[#This Row],[الفترة الحالية]]&gt;OperatingExpenses[[#This Row],[الميزانية]],ABS((OperatingExpenses[[#This Row],[الفترة الحالية]]/OperatingExpenses[[#This Row],[الميزانية]])-1),IF(AND(OperatingExpenses[[#This Row],[الفترة الحالية]]&lt;OperatingExpenses[[#This Row],[الميزانية]],OperatingExpenses[[#This Row],[الميزانية]]&lt;0),-((OperatingExpenses[[#This Row],[الفترة الحالية]]/OperatingExpenses[[#This Row],[الميزانية]])-1),(OperatingExpenses[[#This Row],[الفترة الحالية]]/OperatingExpenses[[#This Row],[الميزانية]])-1))),"-")</f>
        <v>0</v>
      </c>
    </row>
    <row r="21" spans="1:9" ht="30" customHeight="1" x14ac:dyDescent="0.2">
      <c r="A21" s="2"/>
      <c r="B21" s="19" t="s">
        <v>48</v>
      </c>
      <c r="C21" s="19" t="s">
        <v>63</v>
      </c>
      <c r="D21" s="1"/>
      <c r="E21" s="1"/>
      <c r="F21" s="1"/>
      <c r="G21" s="14" t="str">
        <f>IFERROR(IF(Sales_Revenue=0,"-",OperatingExpenses[الفترة الحالية]/Sales_Revenue),"-")</f>
        <v>-</v>
      </c>
      <c r="H21" s="9">
        <f>IFERROR(IF(OperatingExpenses[[#This Row],[الفترة السابقة]]=OperatingExpenses[[#This Row],[الفترة الحالية]],0,IF(OperatingExpenses[[#This Row],[الفترة الحالية]]&gt;OperatingExpenses[[#This Row],[الفترة السابقة]],ABS((OperatingExpenses[[#This Row],[الفترة الحالية]]/OperatingExpenses[[#This Row],[الفترة السابقة]])-1),IF(AND(OperatingExpenses[[#This Row],[الفترة الحالية]]&lt;OperatingExpenses[[#This Row],[الفترة السابقة]],OperatingExpenses[[#This Row],[الفترة السابقة]]&lt;0),-((OperatingExpenses[[#This Row],[الفترة الحالية]]/OperatingExpenses[[#This Row],[الفترة السابقة]])-1),(OperatingExpenses[[#This Row],[الفترة الحالية]]/OperatingExpenses[[#This Row],[الفترة السابقة]])-1))),"-")</f>
        <v>0</v>
      </c>
      <c r="I21" s="9">
        <f>IFERROR(IF(OperatingExpenses[[#This Row],[الميزانية]]=OperatingExpenses[[#This Row],[الفترة الحالية]],0,IF(OperatingExpenses[[#This Row],[الفترة الحالية]]&gt;OperatingExpenses[[#This Row],[الميزانية]],ABS((OperatingExpenses[[#This Row],[الفترة الحالية]]/OperatingExpenses[[#This Row],[الميزانية]])-1),IF(AND(OperatingExpenses[[#This Row],[الفترة الحالية]]&lt;OperatingExpenses[[#This Row],[الميزانية]],OperatingExpenses[[#This Row],[الميزانية]]&lt;0),-((OperatingExpenses[[#This Row],[الفترة الحالية]]/OperatingExpenses[[#This Row],[الميزانية]])-1),(OperatingExpenses[[#This Row],[الفترة الحالية]]/OperatingExpenses[[#This Row],[الميزانية]])-1))),"-")</f>
        <v>0</v>
      </c>
    </row>
    <row r="22" spans="1:9" ht="30" customHeight="1" x14ac:dyDescent="0.2">
      <c r="A22" s="2"/>
      <c r="B22" s="19" t="s">
        <v>48</v>
      </c>
      <c r="C22" s="19" t="s">
        <v>64</v>
      </c>
      <c r="D22" s="1"/>
      <c r="E22" s="1"/>
      <c r="F22" s="1"/>
      <c r="G22" s="14" t="str">
        <f>IFERROR(IF(Sales_Revenue=0,"-",OperatingExpenses[الفترة الحالية]/Sales_Revenue),"-")</f>
        <v>-</v>
      </c>
      <c r="H22" s="9">
        <f>IFERROR(IF(OperatingExpenses[[#This Row],[الفترة السابقة]]=OperatingExpenses[[#This Row],[الفترة الحالية]],0,IF(OperatingExpenses[[#This Row],[الفترة الحالية]]&gt;OperatingExpenses[[#This Row],[الفترة السابقة]],ABS((OperatingExpenses[[#This Row],[الفترة الحالية]]/OperatingExpenses[[#This Row],[الفترة السابقة]])-1),IF(AND(OperatingExpenses[[#This Row],[الفترة الحالية]]&lt;OperatingExpenses[[#This Row],[الفترة السابقة]],OperatingExpenses[[#This Row],[الفترة السابقة]]&lt;0),-((OperatingExpenses[[#This Row],[الفترة الحالية]]/OperatingExpenses[[#This Row],[الفترة السابقة]])-1),(OperatingExpenses[[#This Row],[الفترة الحالية]]/OperatingExpenses[[#This Row],[الفترة السابقة]])-1))),"-")</f>
        <v>0</v>
      </c>
      <c r="I22" s="9">
        <f>IFERROR(IF(OperatingExpenses[[#This Row],[الميزانية]]=OperatingExpenses[[#This Row],[الفترة الحالية]],0,IF(OperatingExpenses[[#This Row],[الفترة الحالية]]&gt;OperatingExpenses[[#This Row],[الميزانية]],ABS((OperatingExpenses[[#This Row],[الفترة الحالية]]/OperatingExpenses[[#This Row],[الميزانية]])-1),IF(AND(OperatingExpenses[[#This Row],[الفترة الحالية]]&lt;OperatingExpenses[[#This Row],[الميزانية]],OperatingExpenses[[#This Row],[الميزانية]]&lt;0),-((OperatingExpenses[[#This Row],[الفترة الحالية]]/OperatingExpenses[[#This Row],[الميزانية]])-1),(OperatingExpenses[[#This Row],[الفترة الحالية]]/OperatingExpenses[[#This Row],[الميزانية]])-1))),"-")</f>
        <v>0</v>
      </c>
    </row>
    <row r="23" spans="1:9" ht="30" customHeight="1" x14ac:dyDescent="0.2">
      <c r="A23" s="2"/>
      <c r="B23" s="19" t="s">
        <v>48</v>
      </c>
      <c r="C23" s="19" t="s">
        <v>52</v>
      </c>
      <c r="D23" s="1"/>
      <c r="E23" s="1"/>
      <c r="F23" s="1"/>
      <c r="G23" s="14" t="str">
        <f>IFERROR(IF(Sales_Revenue=0,"-",OperatingExpenses[الفترة الحالية]/Sales_Revenue),"-")</f>
        <v>-</v>
      </c>
      <c r="H23" s="9">
        <f>IFERROR(IF(OperatingExpenses[[#This Row],[الفترة السابقة]]=OperatingExpenses[[#This Row],[الفترة الحالية]],0,IF(OperatingExpenses[[#This Row],[الفترة الحالية]]&gt;OperatingExpenses[[#This Row],[الفترة السابقة]],ABS((OperatingExpenses[[#This Row],[الفترة الحالية]]/OperatingExpenses[[#This Row],[الفترة السابقة]])-1),IF(AND(OperatingExpenses[[#This Row],[الفترة الحالية]]&lt;OperatingExpenses[[#This Row],[الفترة السابقة]],OperatingExpenses[[#This Row],[الفترة السابقة]]&lt;0),-((OperatingExpenses[[#This Row],[الفترة الحالية]]/OperatingExpenses[[#This Row],[الفترة السابقة]])-1),(OperatingExpenses[[#This Row],[الفترة الحالية]]/OperatingExpenses[[#This Row],[الفترة السابقة]])-1))),"-")</f>
        <v>0</v>
      </c>
      <c r="I23" s="9">
        <f>IFERROR(IF(OperatingExpenses[[#This Row],[الميزانية]]=OperatingExpenses[[#This Row],[الفترة الحالية]],0,IF(OperatingExpenses[[#This Row],[الفترة الحالية]]&gt;OperatingExpenses[[#This Row],[الميزانية]],ABS((OperatingExpenses[[#This Row],[الفترة الحالية]]/OperatingExpenses[[#This Row],[الميزانية]])-1),IF(AND(OperatingExpenses[[#This Row],[الفترة الحالية]]&lt;OperatingExpenses[[#This Row],[الميزانية]],OperatingExpenses[[#This Row],[الميزانية]]&lt;0),-((OperatingExpenses[[#This Row],[الفترة الحالية]]/OperatingExpenses[[#This Row],[الميزانية]])-1),(OperatingExpenses[[#This Row],[الفترة الحالية]]/OperatingExpenses[[#This Row],[الميزانية]])-1))),"-")</f>
        <v>0</v>
      </c>
    </row>
    <row r="24" spans="1:9" ht="30" customHeight="1" x14ac:dyDescent="0.2">
      <c r="A24" s="2"/>
      <c r="B24" s="19" t="s">
        <v>48</v>
      </c>
      <c r="C24" s="19" t="s">
        <v>52</v>
      </c>
      <c r="D24" s="1"/>
      <c r="E24" s="1"/>
      <c r="F24" s="1"/>
      <c r="G24" s="14" t="str">
        <f>IFERROR(IF(Sales_Revenue=0,"-",OperatingExpenses[الفترة الحالية]/Sales_Revenue),"-")</f>
        <v>-</v>
      </c>
      <c r="H24" s="9">
        <f>IFERROR(IF(OperatingExpenses[[#This Row],[الفترة السابقة]]=OperatingExpenses[[#This Row],[الفترة الحالية]],0,IF(OperatingExpenses[[#This Row],[الفترة الحالية]]&gt;OperatingExpenses[[#This Row],[الفترة السابقة]],ABS((OperatingExpenses[[#This Row],[الفترة الحالية]]/OperatingExpenses[[#This Row],[الفترة السابقة]])-1),IF(AND(OperatingExpenses[[#This Row],[الفترة الحالية]]&lt;OperatingExpenses[[#This Row],[الفترة السابقة]],OperatingExpenses[[#This Row],[الفترة السابقة]]&lt;0),-((OperatingExpenses[[#This Row],[الفترة الحالية]]/OperatingExpenses[[#This Row],[الفترة السابقة]])-1),(OperatingExpenses[[#This Row],[الفترة الحالية]]/OperatingExpenses[[#This Row],[الفترة السابقة]])-1))),"-")</f>
        <v>0</v>
      </c>
      <c r="I24" s="9">
        <f>IFERROR(IF(OperatingExpenses[[#This Row],[الميزانية]]=OperatingExpenses[[#This Row],[الفترة الحالية]],0,IF(OperatingExpenses[[#This Row],[الفترة الحالية]]&gt;OperatingExpenses[[#This Row],[الميزانية]],ABS((OperatingExpenses[[#This Row],[الفترة الحالية]]/OperatingExpenses[[#This Row],[الميزانية]])-1),IF(AND(OperatingExpenses[[#This Row],[الفترة الحالية]]&lt;OperatingExpenses[[#This Row],[الميزانية]],OperatingExpenses[[#This Row],[الميزانية]]&lt;0),-((OperatingExpenses[[#This Row],[الفترة الحالية]]/OperatingExpenses[[#This Row],[الميزانية]])-1),(OperatingExpenses[[#This Row],[الفترة الحالية]]/OperatingExpenses[[#This Row],[الميزانية]])-1))),"-")</f>
        <v>0</v>
      </c>
    </row>
    <row r="25" spans="1:9" ht="30" customHeight="1" x14ac:dyDescent="0.2">
      <c r="A25" s="2"/>
      <c r="B25" s="8" t="s">
        <v>49</v>
      </c>
      <c r="C25" s="8"/>
      <c r="D25" s="15">
        <f>SUBTOTAL(109,OperatingExpenses[الفترة السابقة])</f>
        <v>0</v>
      </c>
      <c r="E25" s="15">
        <f>SUBTOTAL(109,OperatingExpenses[الميزانية])</f>
        <v>0</v>
      </c>
      <c r="F25" s="15">
        <f>SUBTOTAL(109,OperatingExpenses[الفترة الحالية])</f>
        <v>0</v>
      </c>
      <c r="G25" s="13">
        <f>SUBTOTAL(109,OperatingExpenses[الفترة الحالية كنسبة مئوية من المبيعات])</f>
        <v>0</v>
      </c>
      <c r="H25" s="13">
        <f>SUBTOTAL(109,OperatingExpenses[النسبة المئوية لمقدار الفرق عن الفترة السابقة])</f>
        <v>0</v>
      </c>
      <c r="I25" s="13">
        <f>SUBTOTAL(109,OperatingExpenses[النسبة المئوية لمقدار الفرق عن الميزانية])</f>
        <v>0</v>
      </c>
    </row>
  </sheetData>
  <mergeCells count="1">
    <mergeCell ref="H1:I3"/>
  </mergeCells>
  <dataValidations count="16">
    <dataValidation allowBlank="1" showInputMessage="1" showErrorMessage="1" prompt="يتم حساب النسبة المئوية لمقدار الفرق عن الميزانية تلقائياً في هذا العمود أسفل هذا العنوان" sqref="I4"/>
    <dataValidation allowBlank="1" showInputMessage="1" showErrorMessage="1" prompt="يتم حساب النسبة المئوية لمقدار الفرق عن الفترة السابقة تلقائياً في هذا العمود أسفل هذا العنوان" sqref="H4"/>
    <dataValidation allowBlank="1" showInputMessage="1" showErrorMessage="1" prompt="يتم حساب النسبة المئوية لمبلغ الفترة الحالية من المبيعات تلقائياً في هذا العمود أسفل هذا العنوان" sqref="G4"/>
    <dataValidation allowBlank="1" showInputMessage="1" showErrorMessage="1" prompt="ادخل مبلغ الفترة الحالية في هذا العمود أسفل هذا العنوان" sqref="F4"/>
    <dataValidation allowBlank="1" showInputMessage="1" showErrorMessage="1" prompt="ادخل مبلغ الميزانية في هذا العمود أسفل هذا العنوان" sqref="E4"/>
    <dataValidation allowBlank="1" showInputMessage="1" showErrorMessage="1" prompt="ادخل مبلغ الفترة السابقة في هذا العمود أسفل هذا العنوان" sqref="D4"/>
    <dataValidation allowBlank="1" showInputMessage="1" showErrorMessage="1" prompt="ادخل الوصف في هذا العمود أسفل هذا العنوان" sqref="C4"/>
    <dataValidation allowBlank="1" showInputMessage="1" showErrorMessage="1" prompt="حدد &quot;النوع&quot; في هذا العمود أسفل هذا العنوان. اضغط على ALT+سهم لأسفل لفتح القائمة المنسدلة، ثم اضغط على مفتاح الإدخال ENTER للتحديد. استخدم عوامل تصفية العناوين للبحث عن إدخالات معينة" sqref="B4"/>
    <dataValidation allowBlank="1" showInputMessage="1" showErrorMessage="1" prompt="أضف شعار الشركة في هذه الخلية" sqref="H1:I3"/>
    <dataValidation allowBlank="1" showInputMessage="1" showErrorMessage="1" prompt="يتم تلقائياً تحديث إجمالي النفقات التشغيلية للفترة الحالية مضروباً في ألف، في هذه الخلية" sqref="C3"/>
    <dataValidation allowBlank="1" showInputMessage="1" showErrorMessage="1" prompt="يتم تلقائياً تحديث إجمالي النفقات التشغيلية للفترة الحالية مضروباً في ألف، في الخلية أدناه" sqref="C2"/>
    <dataValidation allowBlank="1" showInputMessage="1" showErrorMessage="1" prompt="يتم تلقائياً تحديث إجمالي النفقات التشغيلية للفترة الحالية في الخلية على الجانب الأيسر استناداً إلى إدخالات من الجدول أدناه" sqref="B3"/>
    <dataValidation allowBlank="1" showInputMessage="1" showErrorMessage="1" prompt="يتم تحديث اسم الشركة تلقائياً في هذه الخلية" sqref="B2"/>
    <dataValidation allowBlank="1" showInputMessage="1" showErrorMessage="1" prompt="يتم تحديث عنوان ورقة العمل هذه تلقائياً في هذه الخلية. يبدأ شعار شركة في الخلية H1" sqref="B1"/>
    <dataValidation allowBlank="1" showInputMessage="1" showErrorMessage="1" prompt="إنشاء قائمة بعناصر المصاريف في ورقة العمل هذه. يتم حساب إجمالي النفقات التشغيلية تلقائياً في نهاية جدول النفقات التشغيلية" sqref="A1"/>
    <dataValidation type="list" errorStyle="warning" allowBlank="1" showInputMessage="1" showErrorMessage="1" error="حدد إدخالاً من القائمة. حدّد &quot;إلغاء&quot;، ثم اضغط على ALT+سهم لأسفل لفتح القائمة المنسدلة، ثم اضغط على مفتاح الإدخال ENTER للتحديد" sqref="B5:B24">
      <formula1>INDIRECT("الفئات[الفئات]")</formula1>
    </dataValidation>
  </dataValidations>
  <printOptions horizontalCentered="1"/>
  <pageMargins left="0.4" right="0.4" top="0.4" bottom="0.4" header="0.3" footer="0.3"/>
  <pageSetup paperSize="9" scale="38" fitToHeight="0" orientation="portrait" r:id="rId1"/>
  <headerFooter differentFirst="1">
    <oddFooter>Page &amp;P of &amp;N</oddFooter>
  </headerFooter>
  <ignoredErrors>
    <ignoredError sqref="G5:G9 G19:G24 G10:G16 G17:G18" emptyCellReference="1"/>
  </ignoredErrors>
  <drawing r:id="rId2"/>
  <legacyDrawing r:id="rId3"/>
  <tableParts count="1">
    <tablePart r:id="rId4"/>
  </tablePart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tint="-0.499984740745262"/>
    <pageSetUpPr fitToPage="1"/>
  </sheetPr>
  <dimension ref="A1:I10"/>
  <sheetViews>
    <sheetView showGridLines="0" rightToLeft="1" zoomScaleNormal="100" workbookViewId="0"/>
  </sheetViews>
  <sheetFormatPr defaultRowHeight="30" customHeight="1" x14ac:dyDescent="0.2"/>
  <cols>
    <col min="1" max="1" width="2.625" style="4" customWidth="1"/>
    <col min="2" max="2" width="40.5" style="4" customWidth="1"/>
    <col min="3" max="3" width="21.25" style="4" customWidth="1"/>
    <col min="4" max="9" width="27.625" style="4" customWidth="1"/>
    <col min="10" max="10" width="2.625" style="4" customWidth="1"/>
    <col min="11" max="16384" width="9" style="4"/>
  </cols>
  <sheetData>
    <row r="1" spans="1:9" ht="19.5" x14ac:dyDescent="0.2">
      <c r="A1" s="2"/>
      <c r="B1" s="3" t="str">
        <f>Workbook_Title</f>
        <v>قائمة الأرباح والخسائر</v>
      </c>
      <c r="C1" s="2"/>
      <c r="D1" s="2"/>
      <c r="E1" s="2"/>
      <c r="F1" s="2"/>
      <c r="G1" s="2"/>
      <c r="H1" s="28"/>
      <c r="I1" s="28"/>
    </row>
    <row r="2" spans="1:9" ht="15" x14ac:dyDescent="0.2">
      <c r="A2" s="2"/>
      <c r="B2" s="5" t="str">
        <f>Company_Name</f>
        <v>اسم الشركة</v>
      </c>
      <c r="C2" s="2" t="s">
        <v>19</v>
      </c>
      <c r="D2" s="2"/>
      <c r="E2" s="2"/>
      <c r="F2" s="2"/>
      <c r="G2" s="2"/>
      <c r="H2" s="28"/>
      <c r="I2" s="28"/>
    </row>
    <row r="3" spans="1:9" ht="39.75" customHeight="1" x14ac:dyDescent="0.2">
      <c r="A3" s="2"/>
      <c r="B3" s="6" t="s">
        <v>65</v>
      </c>
      <c r="C3" s="27">
        <f>IFERROR(الضرائب[[#Totals],[الفترة الحالية]],"-")</f>
        <v>0</v>
      </c>
      <c r="D3" s="2"/>
      <c r="E3" s="2"/>
      <c r="F3" s="2"/>
      <c r="G3" s="2"/>
      <c r="H3" s="28"/>
      <c r="I3" s="28"/>
    </row>
    <row r="4" spans="1:9" ht="38.1" customHeight="1" x14ac:dyDescent="0.2">
      <c r="A4" s="2"/>
      <c r="B4" s="2" t="s">
        <v>66</v>
      </c>
      <c r="C4" s="2" t="s">
        <v>29</v>
      </c>
      <c r="D4" s="2" t="s">
        <v>34</v>
      </c>
      <c r="E4" s="2" t="s">
        <v>35</v>
      </c>
      <c r="F4" s="2" t="s">
        <v>36</v>
      </c>
      <c r="G4" s="2" t="s">
        <v>37</v>
      </c>
      <c r="H4" s="2" t="s">
        <v>38</v>
      </c>
      <c r="I4" s="2" t="s">
        <v>39</v>
      </c>
    </row>
    <row r="5" spans="1:9" ht="30" customHeight="1" x14ac:dyDescent="0.2">
      <c r="A5" s="2"/>
      <c r="B5" s="19" t="s">
        <v>65</v>
      </c>
      <c r="C5" s="19" t="s">
        <v>68</v>
      </c>
      <c r="D5" s="1"/>
      <c r="E5" s="1"/>
      <c r="F5" s="1"/>
      <c r="G5" s="9" t="str">
        <f>IFERROR(IF(Sales_Revenue=0,"-",الضرائب[الفترة الحالية]/Sales_Revenue),"-")</f>
        <v>-</v>
      </c>
      <c r="H5" s="9">
        <f>IFERROR(IF(الضرائب[[#This Row],[الفترة السابقة]]=الضرائب[[#This Row],[الفترة الحالية]],0,IF(الضرائب[[#This Row],[الفترة الحالية]]&gt;الضرائب[[#This Row],[الفترة السابقة]],ABS((الضرائب[[#This Row],[الفترة الحالية]]/الضرائب[[#This Row],[الفترة السابقة]])-1),IF(AND(الضرائب[[#This Row],[الفترة الحالية]]&lt;الضرائب[[#This Row],[الفترة السابقة]],الضرائب[[#This Row],[الفترة السابقة]]&lt;0),-((الضرائب[[#This Row],[الفترة الحالية]]/الضرائب[[#This Row],[الفترة السابقة]])-1),(الضرائب[[#This Row],[الفترة الحالية]]/الضرائب[[#This Row],[الفترة السابقة]])-1))),"-")</f>
        <v>0</v>
      </c>
      <c r="I5" s="9">
        <f>IFERROR(IF(الضرائب[[#This Row],[الميزانية]]=الضرائب[[#This Row],[الفترة الحالية]],0,IF(الضرائب[[#This Row],[الفترة الحالية]]&gt;الضرائب[[#This Row],[الميزانية]],ABS((الضرائب[[#This Row],[الفترة الحالية]]/الضرائب[[#This Row],[الميزانية]])-1),IF(AND(الضرائب[[#This Row],[الفترة الحالية]]&lt;الضرائب[[#This Row],[الميزانية]],الضرائب[[#This Row],[الميزانية]]&lt;0),-((الضرائب[[#This Row],[الفترة الحالية]]/الضرائب[[#This Row],[الميزانية]])-1),(الضرائب[[#This Row],[الفترة الحالية]]/الضرائب[[#This Row],[الميزانية]])-1))),"-")</f>
        <v>0</v>
      </c>
    </row>
    <row r="6" spans="1:9" ht="30" customHeight="1" x14ac:dyDescent="0.2">
      <c r="A6" s="2"/>
      <c r="B6" s="19" t="s">
        <v>65</v>
      </c>
      <c r="C6" s="19" t="s">
        <v>69</v>
      </c>
      <c r="D6" s="1"/>
      <c r="E6" s="1"/>
      <c r="F6" s="1"/>
      <c r="G6" s="9" t="str">
        <f>IFERROR(IF(Sales_Revenue=0,"-",الضرائب[الفترة الحالية]/Sales_Revenue),"-")</f>
        <v>-</v>
      </c>
      <c r="H6" s="9">
        <f>IFERROR(IF(الضرائب[[#This Row],[الفترة السابقة]]=الضرائب[[#This Row],[الفترة الحالية]],0,IF(الضرائب[[#This Row],[الفترة الحالية]]&gt;الضرائب[[#This Row],[الفترة السابقة]],ABS((الضرائب[[#This Row],[الفترة الحالية]]/الضرائب[[#This Row],[الفترة السابقة]])-1),IF(AND(الضرائب[[#This Row],[الفترة الحالية]]&lt;الضرائب[[#This Row],[الفترة السابقة]],الضرائب[[#This Row],[الفترة السابقة]]&lt;0),-((الضرائب[[#This Row],[الفترة الحالية]]/الضرائب[[#This Row],[الفترة السابقة]])-1),(الضرائب[[#This Row],[الفترة الحالية]]/الضرائب[[#This Row],[الفترة السابقة]])-1))),"-")</f>
        <v>0</v>
      </c>
      <c r="I6" s="9">
        <f>IFERROR(IF(الضرائب[[#This Row],[الميزانية]]=الضرائب[[#This Row],[الفترة الحالية]],0,IF(الضرائب[[#This Row],[الفترة الحالية]]&gt;الضرائب[[#This Row],[الميزانية]],ABS((الضرائب[[#This Row],[الفترة الحالية]]/الضرائب[[#This Row],[الميزانية]])-1),IF(AND(الضرائب[[#This Row],[الفترة الحالية]]&lt;الضرائب[[#This Row],[الميزانية]],الضرائب[[#This Row],[الميزانية]]&lt;0),-((الضرائب[[#This Row],[الفترة الحالية]]/الضرائب[[#This Row],[الميزانية]])-1),(الضرائب[[#This Row],[الفترة الحالية]]/الضرائب[[#This Row],[الميزانية]])-1))),"-")</f>
        <v>0</v>
      </c>
    </row>
    <row r="7" spans="1:9" ht="30" customHeight="1" x14ac:dyDescent="0.2">
      <c r="A7" s="2"/>
      <c r="B7" s="19" t="s">
        <v>65</v>
      </c>
      <c r="C7" s="19" t="s">
        <v>70</v>
      </c>
      <c r="D7" s="1"/>
      <c r="E7" s="1"/>
      <c r="F7" s="1"/>
      <c r="G7" s="9" t="str">
        <f>IFERROR(IF(Sales_Revenue=0,"-",الضرائب[الفترة الحالية]/Sales_Revenue),"-")</f>
        <v>-</v>
      </c>
      <c r="H7" s="9">
        <f>IFERROR(IF(الضرائب[[#This Row],[الفترة السابقة]]=الضرائب[[#This Row],[الفترة الحالية]],0,IF(الضرائب[[#This Row],[الفترة الحالية]]&gt;الضرائب[[#This Row],[الفترة السابقة]],ABS((الضرائب[[#This Row],[الفترة الحالية]]/الضرائب[[#This Row],[الفترة السابقة]])-1),IF(AND(الضرائب[[#This Row],[الفترة الحالية]]&lt;الضرائب[[#This Row],[الفترة السابقة]],الضرائب[[#This Row],[الفترة السابقة]]&lt;0),-((الضرائب[[#This Row],[الفترة الحالية]]/الضرائب[[#This Row],[الفترة السابقة]])-1),(الضرائب[[#This Row],[الفترة الحالية]]/الضرائب[[#This Row],[الفترة السابقة]])-1))),"-")</f>
        <v>0</v>
      </c>
      <c r="I7" s="9">
        <f>IFERROR(IF(الضرائب[[#This Row],[الميزانية]]=الضرائب[[#This Row],[الفترة الحالية]],0,IF(الضرائب[[#This Row],[الفترة الحالية]]&gt;الضرائب[[#This Row],[الميزانية]],ABS((الضرائب[[#This Row],[الفترة الحالية]]/الضرائب[[#This Row],[الميزانية]])-1),IF(AND(الضرائب[[#This Row],[الفترة الحالية]]&lt;الضرائب[[#This Row],[الميزانية]],الضرائب[[#This Row],[الميزانية]]&lt;0),-((الضرائب[[#This Row],[الفترة الحالية]]/الضرائب[[#This Row],[الميزانية]])-1),(الضرائب[[#This Row],[الفترة الحالية]]/الضرائب[[#This Row],[الميزانية]])-1))),"-")</f>
        <v>0</v>
      </c>
    </row>
    <row r="8" spans="1:9" ht="30" customHeight="1" x14ac:dyDescent="0.2">
      <c r="A8" s="2"/>
      <c r="B8" s="19" t="s">
        <v>65</v>
      </c>
      <c r="C8" s="19" t="s">
        <v>71</v>
      </c>
      <c r="D8" s="1"/>
      <c r="E8" s="1"/>
      <c r="F8" s="1"/>
      <c r="G8" s="9" t="str">
        <f>IFERROR(IF(Sales_Revenue=0,"-",الضرائب[الفترة الحالية]/Sales_Revenue),"-")</f>
        <v>-</v>
      </c>
      <c r="H8" s="9">
        <f>IFERROR(IF(الضرائب[[#This Row],[الفترة السابقة]]=الضرائب[[#This Row],[الفترة الحالية]],0,IF(الضرائب[[#This Row],[الفترة الحالية]]&gt;الضرائب[[#This Row],[الفترة السابقة]],ABS((الضرائب[[#This Row],[الفترة الحالية]]/الضرائب[[#This Row],[الفترة السابقة]])-1),IF(AND(الضرائب[[#This Row],[الفترة الحالية]]&lt;الضرائب[[#This Row],[الفترة السابقة]],الضرائب[[#This Row],[الفترة السابقة]]&lt;0),-((الضرائب[[#This Row],[الفترة الحالية]]/الضرائب[[#This Row],[الفترة السابقة]])-1),(الضرائب[[#This Row],[الفترة الحالية]]/الضرائب[[#This Row],[الفترة السابقة]])-1))),"-")</f>
        <v>0</v>
      </c>
      <c r="I8" s="9">
        <f>IFERROR(IF(الضرائب[[#This Row],[الميزانية]]=الضرائب[[#This Row],[الفترة الحالية]],0,IF(الضرائب[[#This Row],[الفترة الحالية]]&gt;الضرائب[[#This Row],[الميزانية]],ABS((الضرائب[[#This Row],[الفترة الحالية]]/الضرائب[[#This Row],[الميزانية]])-1),IF(AND(الضرائب[[#This Row],[الفترة الحالية]]&lt;الضرائب[[#This Row],[الميزانية]],الضرائب[[#This Row],[الميزانية]]&lt;0),-((الضرائب[[#This Row],[الفترة الحالية]]/الضرائب[[#This Row],[الميزانية]])-1),(الضرائب[[#This Row],[الفترة الحالية]]/الضرائب[[#This Row],[الميزانية]])-1))),"-")</f>
        <v>0</v>
      </c>
    </row>
    <row r="9" spans="1:9" ht="30" customHeight="1" x14ac:dyDescent="0.2">
      <c r="A9" s="2"/>
      <c r="B9" s="19" t="s">
        <v>65</v>
      </c>
      <c r="C9" s="19" t="s">
        <v>71</v>
      </c>
      <c r="D9" s="1"/>
      <c r="E9" s="1"/>
      <c r="F9" s="1"/>
      <c r="G9" s="9" t="str">
        <f>IFERROR(IF(Sales_Revenue=0,"-",الضرائب[الفترة الحالية]/Sales_Revenue),"-")</f>
        <v>-</v>
      </c>
      <c r="H9" s="9">
        <f>IFERROR(IF(الضرائب[[#This Row],[الفترة السابقة]]=الضرائب[[#This Row],[الفترة الحالية]],0,IF(الضرائب[[#This Row],[الفترة الحالية]]&gt;الضرائب[[#This Row],[الفترة السابقة]],ABS((الضرائب[[#This Row],[الفترة الحالية]]/الضرائب[[#This Row],[الفترة السابقة]])-1),IF(AND(الضرائب[[#This Row],[الفترة الحالية]]&lt;الضرائب[[#This Row],[الفترة السابقة]],الضرائب[[#This Row],[الفترة السابقة]]&lt;0),-((الضرائب[[#This Row],[الفترة الحالية]]/الضرائب[[#This Row],[الفترة السابقة]])-1),(الضرائب[[#This Row],[الفترة الحالية]]/الضرائب[[#This Row],[الفترة السابقة]])-1))),"-")</f>
        <v>0</v>
      </c>
      <c r="I9" s="9">
        <f>IFERROR(IF(الضرائب[[#This Row],[الميزانية]]=الضرائب[[#This Row],[الفترة الحالية]],0,IF(الضرائب[[#This Row],[الفترة الحالية]]&gt;الضرائب[[#This Row],[الميزانية]],ABS((الضرائب[[#This Row],[الفترة الحالية]]/الضرائب[[#This Row],[الميزانية]])-1),IF(AND(الضرائب[[#This Row],[الفترة الحالية]]&lt;الضرائب[[#This Row],[الميزانية]],الضرائب[[#This Row],[الميزانية]]&lt;0),-((الضرائب[[#This Row],[الفترة الحالية]]/الضرائب[[#This Row],[الميزانية]])-1),(الضرائب[[#This Row],[الفترة الحالية]]/الضرائب[[#This Row],[الميزانية]])-1))),"-")</f>
        <v>0</v>
      </c>
    </row>
    <row r="10" spans="1:9" ht="30" customHeight="1" x14ac:dyDescent="0.2">
      <c r="A10" s="2"/>
      <c r="B10" s="8" t="s">
        <v>67</v>
      </c>
      <c r="C10" s="8"/>
      <c r="D10" s="12">
        <f>SUBTOTAL(109,الضرائب[الفترة السابقة])</f>
        <v>0</v>
      </c>
      <c r="E10" s="12">
        <f>SUBTOTAL(109,الضرائب[الميزانية])</f>
        <v>0</v>
      </c>
      <c r="F10" s="12">
        <f>SUBTOTAL(109,الضرائب[الفترة الحالية])</f>
        <v>0</v>
      </c>
      <c r="G10" s="13">
        <f>IFERROR(SUBTOTAL(109,الضرائب[الفترة الحالية كنسبة مئوية من المبيعات]),"-")</f>
        <v>0</v>
      </c>
      <c r="H10" s="13">
        <f>SUBTOTAL(109,الضرائب[النسبة المئوية لمقدار الفرق عن الفترة السابقة])</f>
        <v>0</v>
      </c>
      <c r="I10" s="13">
        <f>SUBTOTAL(109,الضرائب[النسبة المئوية لمقدار الفرق عن الميزانية])</f>
        <v>0</v>
      </c>
    </row>
  </sheetData>
  <mergeCells count="1">
    <mergeCell ref="H1:I3"/>
  </mergeCells>
  <dataValidations count="16">
    <dataValidation allowBlank="1" showInputMessage="1" showErrorMessage="1" prompt="يتم حساب النسبة المئوية لمقدار الفرق عن الميزانية تلقائياً في هذا العمود أسفل هذا العنوان" sqref="I4"/>
    <dataValidation allowBlank="1" showInputMessage="1" showErrorMessage="1" prompt="يتم حساب النسبة المئوية لمقدار الفرق عن الفترة السابقة تلقائياً في هذا العمود أسفل هذا العنوان" sqref="H4"/>
    <dataValidation allowBlank="1" showInputMessage="1" showErrorMessage="1" prompt="يتم حساب النسبة المئوية لمبلغ الفترة الحالية من المبيعات تلقائياً في هذا العمود أسفل هذا العنوان" sqref="G4"/>
    <dataValidation allowBlank="1" showInputMessage="1" showErrorMessage="1" prompt="ادخل مبلغ الفترة الحالية في هذا العمود أسفل هذا العنوان" sqref="F4"/>
    <dataValidation allowBlank="1" showInputMessage="1" showErrorMessage="1" prompt="ادخل مبلغ الميزانية في هذا العمود أسفل هذا العنوان" sqref="E4"/>
    <dataValidation allowBlank="1" showInputMessage="1" showErrorMessage="1" prompt="ادخل مبلغ الفترة السابقة في هذا العمود أسفل هذا العنوان" sqref="D4"/>
    <dataValidation allowBlank="1" showInputMessage="1" showErrorMessage="1" prompt="ادخل الوصف في هذا العمود أسفل هذا العنوان" sqref="C4"/>
    <dataValidation allowBlank="1" showInputMessage="1" showErrorMessage="1" prompt="حدد &quot;النوع&quot; في هذا العمود أسفل هذا العنوان. اضغط على ALT+سهم لأسفل لفتح القائمة المنسدلة، ثم اضغط على مفتاح الإدخال ENTER للتحديد. استخدم عوامل تصفية العناوين للبحث عن إدخالات معينة" sqref="B4"/>
    <dataValidation allowBlank="1" showInputMessage="1" showErrorMessage="1" prompt="إنشاء قائمة بالعناصر الضريبية في ورقة العمل هذه. يتم حساب إجمالي الضرائب في نهاية جدول الضرائب" sqref="A1"/>
    <dataValidation allowBlank="1" showInputMessage="1" showErrorMessage="1" prompt="يتم تحديث عنوان ورقة العمل هذه تلقائياً في هذه الخلية. يبدأ شعار شركة في الخلية H1" sqref="B1"/>
    <dataValidation allowBlank="1" showInputMessage="1" showErrorMessage="1" prompt="يتم تحديث اسم الشركة تلقائياً في هذه الخلية" sqref="B2"/>
    <dataValidation allowBlank="1" showInputMessage="1" showErrorMessage="1" prompt="يتم تحديث إجمالي الضرائب للفترة الحالية تلقائياً في الخلية الموجودة على الجانب الأيسر استناداً إلى الإدخالات في الجدول أدناه" sqref="B3"/>
    <dataValidation allowBlank="1" showInputMessage="1" showErrorMessage="1" prompt="يتم تلقائياً تحديث إجمالي الضرائب للفترة الحالية مضروباً في ألف، في الخلية أدناه" sqref="C2"/>
    <dataValidation allowBlank="1" showInputMessage="1" showErrorMessage="1" prompt="يتم تلقائياً تحديث إجمالي الضرائب للفترة الحالية مضروباً في ألف، في هذه الخلية" sqref="C3"/>
    <dataValidation allowBlank="1" showInputMessage="1" showErrorMessage="1" prompt="أضف شعار الشركة في هذه الخلية" sqref="H1:I3"/>
    <dataValidation type="list" errorStyle="warning" allowBlank="1" showInputMessage="1" showErrorMessage="1" error="حدد إدخالاً من القائمة. حدّد &quot;إلغاء&quot;، ثم اضغط على ALT+سهم لأسفل لفتح القائمة المنسدلة، ثم اضغط على مفتاح الإدخال ENTER للتحديد" sqref="B5:B9">
      <formula1>INDIRECT("الفئات[الفئات]")</formula1>
    </dataValidation>
  </dataValidations>
  <printOptions horizontalCentered="1"/>
  <pageMargins left="0.4" right="0.4" top="0.4" bottom="0.4" header="0.3" footer="0.3"/>
  <pageSetup paperSize="9" scale="38" fitToHeight="0" orientation="portrait" r:id="rId1"/>
  <headerFooter differentFirst="1">
    <oddFooter>Page &amp;P of &amp;N</oddFooter>
  </headerFooter>
  <ignoredErrors>
    <ignoredError sqref="G6:G9 G5" emptyCellReference="1"/>
  </ignoredErrors>
  <drawing r:id="rId2"/>
  <legacyDrawing r:id="rId3"/>
  <tableParts count="1">
    <tablePart r:id="rId4"/>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499984740745262"/>
    <pageSetUpPr fitToPage="1"/>
  </sheetPr>
  <dimension ref="A1:B8"/>
  <sheetViews>
    <sheetView showGridLines="0" rightToLeft="1" zoomScaleNormal="100" workbookViewId="0"/>
  </sheetViews>
  <sheetFormatPr defaultRowHeight="17.25" customHeight="1" x14ac:dyDescent="0.2"/>
  <cols>
    <col min="1" max="1" width="2.625" style="4" customWidth="1"/>
    <col min="2" max="2" width="40.5" style="4" customWidth="1"/>
    <col min="3" max="3" width="30.625" style="4" customWidth="1"/>
    <col min="4" max="8" width="8" style="4"/>
    <col min="9" max="16384" width="9" style="4"/>
  </cols>
  <sheetData>
    <row r="1" spans="1:2" ht="39.75" customHeight="1" x14ac:dyDescent="0.2">
      <c r="A1" s="2"/>
      <c r="B1" s="2" t="s">
        <v>72</v>
      </c>
    </row>
    <row r="2" spans="1:2" ht="17.25" customHeight="1" x14ac:dyDescent="0.2">
      <c r="A2" s="2"/>
      <c r="B2" s="26" t="s">
        <v>25</v>
      </c>
    </row>
    <row r="3" spans="1:2" ht="17.25" customHeight="1" x14ac:dyDescent="0.2">
      <c r="A3" s="2"/>
      <c r="B3" s="26" t="s">
        <v>27</v>
      </c>
    </row>
    <row r="4" spans="1:2" ht="17.25" customHeight="1" x14ac:dyDescent="0.2">
      <c r="A4" s="2"/>
      <c r="B4" s="26" t="s">
        <v>40</v>
      </c>
    </row>
    <row r="5" spans="1:2" ht="17.25" customHeight="1" x14ac:dyDescent="0.2">
      <c r="A5" s="2"/>
      <c r="B5" s="26" t="s">
        <v>46</v>
      </c>
    </row>
    <row r="6" spans="1:2" ht="17.25" customHeight="1" x14ac:dyDescent="0.2">
      <c r="A6" s="2"/>
      <c r="B6" s="26" t="s">
        <v>47</v>
      </c>
    </row>
    <row r="7" spans="1:2" ht="17.25" customHeight="1" x14ac:dyDescent="0.2">
      <c r="A7" s="2"/>
      <c r="B7" s="26" t="s">
        <v>48</v>
      </c>
    </row>
    <row r="8" spans="1:2" ht="17.25" customHeight="1" x14ac:dyDescent="0.2">
      <c r="A8" s="2"/>
      <c r="B8" s="26" t="s">
        <v>65</v>
      </c>
    </row>
  </sheetData>
  <dataValidations count="2">
    <dataValidation allowBlank="1" showInputMessage="1" showErrorMessage="1" prompt="إنشاء قائمة بفئات الإيراد والدخل والمصاريف وأنواع الضرائب في ورقة العمل هذه. يتم استخدام هذه القيم لإضافة الأوصاف بين قوسين من أجل شكل محاسبي أفضل في ورقة العمل ”لوحة المعلومات”" sqref="A1"/>
    <dataValidation allowBlank="1" showInputMessage="1" showErrorMessage="1" prompt="ادخل الفئات في هذا العمود ضمن هذا العنوان. استخدم عوامل تصفية العناوين للبحث عن إدخالات معينة" sqref="B1"/>
  </dataValidations>
  <printOptions horizontalCentered="1"/>
  <pageMargins left="0.4" right="0.4" top="0.4" bottom="0.4" header="0.3" footer="0.3"/>
  <pageSetup paperSize="9" fitToHeight="0" orientation="portrait" r:id="rId1"/>
  <headerFooter differentFirst="1">
    <oddFooter>Page &amp;P of &amp;N</oddFooter>
  </headerFooter>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أوراق العمل</vt:lpstr>
      </vt:variant>
      <vt:variant>
        <vt:i4>6</vt:i4>
      </vt:variant>
      <vt:variant>
        <vt:lpstr>نطاقات تمت تسميتها</vt:lpstr>
      </vt:variant>
      <vt:variant>
        <vt:i4>33</vt:i4>
      </vt:variant>
    </vt:vector>
  </HeadingPairs>
  <TitlesOfParts>
    <vt:vector size="39" baseType="lpstr">
      <vt:lpstr>لوحة المعلومات</vt:lpstr>
      <vt:lpstr>المبيعات</vt:lpstr>
      <vt:lpstr>الدخل</vt:lpstr>
      <vt:lpstr>المصروفات</vt:lpstr>
      <vt:lpstr>الضرائب</vt:lpstr>
      <vt:lpstr>الفئات</vt:lpstr>
      <vt:lpstr>Company_Name</vt:lpstr>
      <vt:lpstr>Net_Profit</vt:lpstr>
      <vt:lpstr>الدخل!Print_Titles</vt:lpstr>
      <vt:lpstr>الضرائب!Print_Titles</vt:lpstr>
      <vt:lpstr>الفئات!Print_Titles</vt:lpstr>
      <vt:lpstr>المبيعات!Print_Titles</vt:lpstr>
      <vt:lpstr>المصروفات!Print_Titles</vt:lpstr>
      <vt:lpstr>'لوحة المعلومات'!Print_Titles</vt:lpstr>
      <vt:lpstr>RowTitleRegion1..C3</vt:lpstr>
      <vt:lpstr>RowTitleRegion1..C3.3</vt:lpstr>
      <vt:lpstr>RowTitleRegion1..C3.4</vt:lpstr>
      <vt:lpstr>RowTitleRegion1..C3.5</vt:lpstr>
      <vt:lpstr>RowTitleRegion1..C4</vt:lpstr>
      <vt:lpstr>RowTitleRegion2..H20</vt:lpstr>
      <vt:lpstr>Title1</vt:lpstr>
      <vt:lpstr>Title2</vt:lpstr>
      <vt:lpstr>Title3</vt:lpstr>
      <vt:lpstr>Title4</vt:lpstr>
      <vt:lpstr>Title5</vt:lpstr>
      <vt:lpstr>Title6</vt:lpstr>
      <vt:lpstr>Total_Cost_Sales</vt:lpstr>
      <vt:lpstr>Total_General_and_Administrative</vt:lpstr>
      <vt:lpstr>Total_Gross_Profit</vt:lpstr>
      <vt:lpstr>Total_Income_Operations</vt:lpstr>
      <vt:lpstr>Total_Operating_Expenses</vt:lpstr>
      <vt:lpstr>Total_Other_Expenses</vt:lpstr>
      <vt:lpstr>Total_Other_Income</vt:lpstr>
      <vt:lpstr>Total_Research_and_Development</vt:lpstr>
      <vt:lpstr>Total_Sales_and_Marketing</vt:lpstr>
      <vt:lpstr>Total_Sales_Revenue</vt:lpstr>
      <vt:lpstr>Total_Taxes</vt:lpstr>
      <vt:lpstr>Workbook_Dates</vt:lpstr>
      <vt:lpstr>Workbook_Title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فف</dc:creator>
  <cp:lastModifiedBy>فف</cp:lastModifiedBy>
  <dcterms:created xsi:type="dcterms:W3CDTF">2017-03-06T04:09:35Z</dcterms:created>
  <dcterms:modified xsi:type="dcterms:W3CDTF">2018-05-07T05:47:53Z</dcterms:modified>
  <cp:version/>
</cp:coreProperties>
</file>