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06"/>
  <workbookPr codeName="ThisWorkbook" autoCompressPictures="0"/>
  <mc:AlternateContent xmlns:mc="http://schemas.openxmlformats.org/markup-compatibility/2006">
    <mc:Choice Requires="x15">
      <x15ac:absPath xmlns:x15ac="http://schemas.microsoft.com/office/spreadsheetml/2010/11/ac" url="\\Deli\projects\Office_Online\technicians\IMartisek\Bugs\bugfixing\puf\ar-SA\target\"/>
    </mc:Choice>
  </mc:AlternateContent>
  <bookViews>
    <workbookView xWindow="0" yWindow="0" windowWidth="22605" windowHeight="12015"/>
  </bookViews>
  <sheets>
    <sheet name="حاسبة الرهن" sheetId="1" r:id="rId1"/>
    <sheet name="جدول أقساط تسديد القروض" sheetId="2" r:id="rId2"/>
  </sheets>
  <definedNames>
    <definedName name="_xlnm.Print_Titles" localSheetId="1">'جدول أقساط تسديد القروض'!$3:$3</definedName>
    <definedName name="إجمالي_الدفعات">'جدول أقساط تسديد القروض'!$H$4:$H$363</definedName>
    <definedName name="إجمالي_الفائدة_المدفوعة">'حاسبة الرهن'!$E$7</definedName>
    <definedName name="إجمالي_دفعات_القرض">'جدول أقساط تسديد القروض'!$E$4:$F$363</definedName>
    <definedName name="الصف_الأخير">COUNTIF('جدول أقساط تسديد القروض'!$C$4:$C$363,"&gt;1")+صف_الرأس</definedName>
    <definedName name="الفائدة">'جدول أقساط تسديد القروض'!$E$4:$E$363</definedName>
    <definedName name="القيم_التي_تم_إدخالها">IF(قيمة_القرض*(LEN(معدل_الفائدة)&gt;0)*مدة_القرض*بداية_القرض*(LEN(قيمة_ضريبة_الملكية)&gt;0)&gt;0,1,0)</definedName>
    <definedName name="القيمة_الرئيسية">'حاسبة الرهن'!$C$4</definedName>
    <definedName name="بداية_القرض">'حاسبة الرهن'!$C$8</definedName>
    <definedName name="تقليل_وزيادة_النسبة_المئوية">1-تقليل_وزيادة_مدة_الدفع/مدة_القرض</definedName>
    <definedName name="تقليل_وزيادة_مدة_الدفع">INT(NPER(معدل_الفائدة/12,-دفعة_القرض_الشهرية*VLOOKUP(PaymentPercentage,PaymentScenarios,2,FALSE),قيمة_القرض))</definedName>
    <definedName name="دفعة_القرض_الشهرية">'حاسبة الرهن'!$E$4</definedName>
    <definedName name="صف_الرأس">ROW('جدول أقساط تسديد القروض'!$B$3:$J$3)</definedName>
    <definedName name="عنوان_العمود_1">تفاصيل_القرض[[#Headers],[تفاصيل القرض]]</definedName>
    <definedName name="عنوان_العمود_2">أقساط_تسديد_القروض[[#Headers],[الرقم]]</definedName>
    <definedName name="قرض_حسن">('حاسبة الرهن'!$C$5*'حاسبة الرهن'!$C$6*'حاسبة الرهن'!$C$7)&gt;0</definedName>
    <definedName name="قيمة_القرض">'حاسبة الرهن'!$C$7</definedName>
    <definedName name="قيمة_ضريبة_الملكية">'حاسبة الرهن'!$E$8</definedName>
    <definedName name="لا_توجد_دفعات_متبقية">'جدول أقساط تسديد القروض'!$J$4:$J$363</definedName>
    <definedName name="مدة_القرض">'حاسبة الرهن'!$C$6</definedName>
    <definedName name="معدل_الفائدة">'حاسبة الرهن'!$C$5</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4" i="2" l="1"/>
  <c r="E4" i="1" l="1"/>
  <c r="C8" i="1" l="1"/>
  <c r="E4" i="2" l="1"/>
  <c r="D2" i="1"/>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C4" i="2" s="1"/>
  <c r="G4" i="2" l="1"/>
  <c r="F4" i="2"/>
  <c r="H4" i="2" s="1"/>
  <c r="I4" i="2" l="1"/>
  <c r="C5" i="2"/>
  <c r="G5" i="2" l="1"/>
  <c r="D5" i="2"/>
  <c r="F5" i="2" l="1"/>
  <c r="I5" i="2" s="1"/>
  <c r="C6" i="2" s="1"/>
  <c r="G6" i="2" l="1"/>
  <c r="D6" i="2"/>
  <c r="F6" i="2" l="1"/>
  <c r="I6" i="2" s="1"/>
  <c r="C7" i="2" l="1"/>
  <c r="G7" i="2" l="1"/>
  <c r="D7" i="2"/>
  <c r="F7" i="2" l="1"/>
  <c r="I7" i="2" s="1"/>
  <c r="C8" i="2" l="1"/>
  <c r="G8" i="2" l="1"/>
  <c r="D8" i="2"/>
  <c r="F8" i="2" s="1"/>
  <c r="I8" i="2" s="1"/>
  <c r="C9" i="2" l="1"/>
  <c r="G9" i="2" l="1"/>
  <c r="D9" i="2"/>
  <c r="F9" i="2" s="1"/>
  <c r="I9" i="2" s="1"/>
  <c r="C10" i="2" l="1"/>
  <c r="G10" i="2" l="1"/>
  <c r="D10" i="2"/>
  <c r="F10" i="2" s="1"/>
  <c r="I10" i="2" s="1"/>
  <c r="C11" i="2" l="1"/>
  <c r="G11" i="2" l="1"/>
  <c r="D11" i="2"/>
  <c r="F11" i="2" s="1"/>
  <c r="I11" i="2" l="1"/>
  <c r="C12" i="2" s="1"/>
  <c r="G12" i="2" l="1"/>
  <c r="D12" i="2"/>
  <c r="F12" i="2" s="1"/>
  <c r="I12" i="2" l="1"/>
  <c r="C13" i="2" s="1"/>
  <c r="G13" i="2" l="1"/>
  <c r="D13" i="2"/>
  <c r="F13" i="2" l="1"/>
  <c r="I13" i="2" s="1"/>
  <c r="C14" i="2" s="1"/>
  <c r="G14" i="2" l="1"/>
  <c r="D14" i="2"/>
  <c r="F14" i="2" l="1"/>
  <c r="I14" i="2" s="1"/>
  <c r="C15" i="2" l="1"/>
  <c r="G15" i="2" l="1"/>
  <c r="D15" i="2"/>
  <c r="F15" i="2" s="1"/>
  <c r="I15" i="2" s="1"/>
  <c r="C16" i="2" l="1"/>
  <c r="G16" i="2" l="1"/>
  <c r="D16" i="2"/>
  <c r="F16" i="2" l="1"/>
  <c r="I16" i="2" s="1"/>
  <c r="C17" i="2" l="1"/>
  <c r="G17" i="2" l="1"/>
  <c r="D17" i="2"/>
  <c r="F17" i="2" s="1"/>
  <c r="I17" i="2" l="1"/>
  <c r="C18" i="2" l="1"/>
  <c r="G18" i="2" l="1"/>
  <c r="D18" i="2"/>
  <c r="F18" i="2" l="1"/>
  <c r="I18" i="2" s="1"/>
  <c r="C19" i="2" s="1"/>
  <c r="G19" i="2" l="1"/>
  <c r="D19" i="2"/>
  <c r="F19" i="2" s="1"/>
  <c r="I19" i="2" l="1"/>
  <c r="C20" i="2" s="1"/>
  <c r="G20" i="2" l="1"/>
  <c r="D20" i="2"/>
  <c r="F20" i="2" l="1"/>
  <c r="I20" i="2" s="1"/>
  <c r="C21" i="2" l="1"/>
  <c r="G21" i="2" l="1"/>
  <c r="D21" i="2"/>
  <c r="F21" i="2" l="1"/>
  <c r="I21" i="2" s="1"/>
  <c r="C22" i="2" s="1"/>
  <c r="G22" i="2" l="1"/>
  <c r="D22" i="2"/>
  <c r="F22" i="2" s="1"/>
  <c r="I22" i="2" s="1"/>
  <c r="C23" i="2" l="1"/>
  <c r="G23" i="2" l="1"/>
  <c r="D23" i="2"/>
  <c r="F23" i="2" l="1"/>
  <c r="I23" i="2" s="1"/>
  <c r="C24" i="2" l="1"/>
  <c r="G24" i="2" l="1"/>
  <c r="D24" i="2"/>
  <c r="F24" i="2" s="1"/>
  <c r="I24" i="2" l="1"/>
  <c r="C25" i="2" s="1"/>
  <c r="G25" i="2" l="1"/>
  <c r="D25" i="2"/>
  <c r="F25" i="2" s="1"/>
  <c r="I25" i="2" s="1"/>
  <c r="C26" i="2" l="1"/>
  <c r="G26" i="2" l="1"/>
  <c r="D26" i="2"/>
  <c r="F26" i="2" s="1"/>
  <c r="I26" i="2" l="1"/>
  <c r="C27" i="2" l="1"/>
  <c r="G27" i="2" l="1"/>
  <c r="D27" i="2"/>
  <c r="F27" i="2" l="1"/>
  <c r="I27" i="2" s="1"/>
  <c r="C28" i="2" l="1"/>
  <c r="G28" i="2" l="1"/>
  <c r="D28" i="2"/>
  <c r="F28" i="2" l="1"/>
  <c r="I28" i="2" s="1"/>
  <c r="C29" i="2" l="1"/>
  <c r="G29" i="2" l="1"/>
  <c r="D29" i="2"/>
  <c r="F29" i="2" s="1"/>
  <c r="I29" i="2" l="1"/>
  <c r="C30" i="2" s="1"/>
  <c r="G30" i="2" l="1"/>
  <c r="D30" i="2"/>
  <c r="F30" i="2" s="1"/>
  <c r="I30" i="2" s="1"/>
  <c r="C31" i="2" l="1"/>
  <c r="G31" i="2" l="1"/>
  <c r="D31" i="2"/>
  <c r="F31" i="2" s="1"/>
  <c r="I31" i="2" s="1"/>
  <c r="C32" i="2" l="1"/>
  <c r="G32" i="2" l="1"/>
  <c r="D32" i="2"/>
  <c r="F32" i="2" s="1"/>
  <c r="I32" i="2" l="1"/>
  <c r="C33" i="2" s="1"/>
  <c r="G33" i="2" l="1"/>
  <c r="D33" i="2"/>
  <c r="F33" i="2" s="1"/>
  <c r="I33" i="2" s="1"/>
  <c r="C34" i="2" l="1"/>
  <c r="G34" i="2" l="1"/>
  <c r="D34" i="2"/>
  <c r="F34" i="2" l="1"/>
  <c r="I34" i="2" s="1"/>
  <c r="C35" i="2" s="1"/>
  <c r="G35" i="2" l="1"/>
  <c r="D35" i="2"/>
  <c r="F35" i="2" s="1"/>
  <c r="I35" i="2" s="1"/>
  <c r="C36" i="2" l="1"/>
  <c r="G36" i="2" l="1"/>
  <c r="D36" i="2"/>
  <c r="F36" i="2" l="1"/>
  <c r="I36" i="2" s="1"/>
  <c r="C37" i="2" l="1"/>
  <c r="G37" i="2" l="1"/>
  <c r="D37" i="2"/>
  <c r="F37" i="2" l="1"/>
  <c r="I37" i="2" s="1"/>
  <c r="C38" i="2" l="1"/>
  <c r="G38" i="2" l="1"/>
  <c r="D38" i="2"/>
  <c r="F38" i="2" l="1"/>
  <c r="I38" i="2" s="1"/>
  <c r="C39" i="2" l="1"/>
  <c r="G39" i="2" l="1"/>
  <c r="D39" i="2"/>
  <c r="F39" i="2" l="1"/>
  <c r="I39" i="2" s="1"/>
  <c r="C40" i="2" l="1"/>
  <c r="G40" i="2" l="1"/>
  <c r="D40" i="2"/>
  <c r="F40" i="2" s="1"/>
  <c r="I40" i="2" s="1"/>
  <c r="C41" i="2" l="1"/>
  <c r="G41" i="2" l="1"/>
  <c r="D41" i="2"/>
  <c r="F41" i="2" s="1"/>
  <c r="I41" i="2" l="1"/>
  <c r="C42" i="2" s="1"/>
  <c r="G42" i="2" l="1"/>
  <c r="D42" i="2"/>
  <c r="F42" i="2" s="1"/>
  <c r="I42" i="2" s="1"/>
  <c r="C43" i="2" l="1"/>
  <c r="G43" i="2" l="1"/>
  <c r="D43" i="2"/>
  <c r="F43" i="2" l="1"/>
  <c r="I43" i="2" s="1"/>
  <c r="C44" i="2" l="1"/>
  <c r="G44" i="2" l="1"/>
  <c r="D44" i="2"/>
  <c r="F44" i="2" l="1"/>
  <c r="I44" i="2" s="1"/>
  <c r="C45" i="2" l="1"/>
  <c r="G45" i="2" l="1"/>
  <c r="D45" i="2"/>
  <c r="F45" i="2" l="1"/>
  <c r="I45" i="2" s="1"/>
  <c r="C46" i="2" l="1"/>
  <c r="G46" i="2" l="1"/>
  <c r="D46" i="2"/>
  <c r="F46" i="2" l="1"/>
  <c r="I46" i="2" s="1"/>
  <c r="C47" i="2" l="1"/>
  <c r="G47" i="2" l="1"/>
  <c r="D47" i="2"/>
  <c r="F47" i="2" s="1"/>
  <c r="I47" i="2" l="1"/>
  <c r="C48" i="2" l="1"/>
  <c r="G48" i="2" l="1"/>
  <c r="D48" i="2"/>
  <c r="F48" i="2" s="1"/>
  <c r="I48" i="2" l="1"/>
  <c r="C49" i="2" s="1"/>
  <c r="G49" i="2" l="1"/>
  <c r="D49" i="2"/>
  <c r="F49" i="2" s="1"/>
  <c r="I49" i="2" s="1"/>
  <c r="C50" i="2" l="1"/>
  <c r="G50" i="2" l="1"/>
  <c r="D50" i="2"/>
  <c r="F50" i="2" l="1"/>
  <c r="I50" i="2" s="1"/>
  <c r="C51" i="2" s="1"/>
  <c r="G51" i="2" l="1"/>
  <c r="D51" i="2"/>
  <c r="F51" i="2" s="1"/>
  <c r="I51" i="2" l="1"/>
  <c r="C52" i="2" s="1"/>
  <c r="G52" i="2" l="1"/>
  <c r="D52" i="2"/>
  <c r="F52" i="2" l="1"/>
  <c r="I52" i="2" s="1"/>
  <c r="C53" i="2" l="1"/>
  <c r="G53" i="2" l="1"/>
  <c r="D53" i="2"/>
  <c r="F53" i="2" l="1"/>
  <c r="I53" i="2" s="1"/>
  <c r="C54" i="2" l="1"/>
  <c r="G54" i="2" l="1"/>
  <c r="D54" i="2"/>
  <c r="F54" i="2" l="1"/>
  <c r="I54" i="2" s="1"/>
  <c r="C55" i="2" l="1"/>
  <c r="G55" i="2" l="1"/>
  <c r="D55" i="2"/>
  <c r="F55" i="2" l="1"/>
  <c r="I55" i="2" s="1"/>
  <c r="C56" i="2" l="1"/>
  <c r="G56" i="2" l="1"/>
  <c r="D56" i="2"/>
  <c r="F56" i="2" s="1"/>
  <c r="I56" i="2" l="1"/>
  <c r="C57" i="2" s="1"/>
  <c r="G57" i="2" l="1"/>
  <c r="D57" i="2"/>
  <c r="F57" i="2" s="1"/>
  <c r="I57" i="2" l="1"/>
  <c r="C58" i="2" s="1"/>
  <c r="G58" i="2" l="1"/>
  <c r="D58" i="2"/>
  <c r="F58" i="2" s="1"/>
  <c r="I58" i="2" s="1"/>
  <c r="C59" i="2" l="1"/>
  <c r="G59" i="2" l="1"/>
  <c r="D59" i="2"/>
  <c r="F59" i="2" s="1"/>
  <c r="I59" i="2" s="1"/>
  <c r="C60" i="2" l="1"/>
  <c r="G60" i="2" l="1"/>
  <c r="D60" i="2"/>
  <c r="F60" i="2" l="1"/>
  <c r="I60" i="2" s="1"/>
  <c r="C61" i="2" l="1"/>
  <c r="G61" i="2" l="1"/>
  <c r="D61" i="2"/>
  <c r="F61" i="2" l="1"/>
  <c r="I61" i="2" s="1"/>
  <c r="C62" i="2" l="1"/>
  <c r="G62" i="2" l="1"/>
  <c r="D62" i="2"/>
  <c r="F62" i="2" s="1"/>
  <c r="I62" i="2" s="1"/>
  <c r="C63" i="2" l="1"/>
  <c r="G63" i="2" l="1"/>
  <c r="D63" i="2"/>
  <c r="F63" i="2" s="1"/>
  <c r="I63" i="2" l="1"/>
  <c r="C64" i="2" s="1"/>
  <c r="G64" i="2" l="1"/>
  <c r="D64" i="2"/>
  <c r="F64" i="2" s="1"/>
  <c r="I64" i="2" l="1"/>
  <c r="C65" i="2" s="1"/>
  <c r="G65" i="2" l="1"/>
  <c r="D65" i="2"/>
  <c r="F65" i="2" s="1"/>
  <c r="I65" i="2" s="1"/>
  <c r="C66" i="2" l="1"/>
  <c r="G66" i="2" l="1"/>
  <c r="D66" i="2"/>
  <c r="F66" i="2" l="1"/>
  <c r="I66" i="2" s="1"/>
  <c r="C67" i="2" l="1"/>
  <c r="G67" i="2" l="1"/>
  <c r="D67" i="2"/>
  <c r="F67" i="2" s="1"/>
  <c r="I67" i="2" s="1"/>
  <c r="C68" i="2" l="1"/>
  <c r="G68" i="2" l="1"/>
  <c r="D68" i="2"/>
  <c r="F68" i="2" l="1"/>
  <c r="I68" i="2" s="1"/>
  <c r="C69" i="2" l="1"/>
  <c r="G69" i="2" l="1"/>
  <c r="D69" i="2"/>
  <c r="F69" i="2" l="1"/>
  <c r="I69" i="2" s="1"/>
  <c r="C70" i="2" s="1"/>
  <c r="G70" i="2" l="1"/>
  <c r="D70" i="2"/>
  <c r="F70" i="2" l="1"/>
  <c r="I70" i="2" s="1"/>
  <c r="C71" i="2" l="1"/>
  <c r="G71" i="2" l="1"/>
  <c r="D71" i="2"/>
  <c r="F71" i="2" l="1"/>
  <c r="I71" i="2" s="1"/>
  <c r="C72" i="2" l="1"/>
  <c r="G72" i="2" l="1"/>
  <c r="D72" i="2"/>
  <c r="F72" i="2" s="1"/>
  <c r="I72" i="2" s="1"/>
  <c r="C73" i="2" l="1"/>
  <c r="G73" i="2" l="1"/>
  <c r="D73" i="2"/>
  <c r="F73" i="2" s="1"/>
  <c r="I73" i="2" s="1"/>
  <c r="C74" i="2" l="1"/>
  <c r="G74" i="2" l="1"/>
  <c r="D74" i="2"/>
  <c r="F74" i="2" s="1"/>
  <c r="I74" i="2" l="1"/>
  <c r="C75" i="2" l="1"/>
  <c r="G75" i="2" l="1"/>
  <c r="D75" i="2"/>
  <c r="F75" i="2" s="1"/>
  <c r="I75" i="2" s="1"/>
  <c r="C76" i="2" l="1"/>
  <c r="G76" i="2" l="1"/>
  <c r="D76" i="2"/>
  <c r="F76" i="2" s="1"/>
  <c r="I76" i="2" s="1"/>
  <c r="C77" i="2" l="1"/>
  <c r="G77" i="2" l="1"/>
  <c r="D77" i="2"/>
  <c r="F77" i="2" s="1"/>
  <c r="I77" i="2" l="1"/>
  <c r="C78" i="2" s="1"/>
  <c r="G78" i="2" l="1"/>
  <c r="D78" i="2"/>
  <c r="F78" i="2" l="1"/>
  <c r="I78" i="2" s="1"/>
  <c r="C79" i="2" s="1"/>
  <c r="G79" i="2" l="1"/>
  <c r="D79" i="2"/>
  <c r="F79" i="2" s="1"/>
  <c r="I79" i="2" l="1"/>
  <c r="C80" i="2" s="1"/>
  <c r="G80" i="2" l="1"/>
  <c r="D80" i="2"/>
  <c r="F80" i="2" s="1"/>
  <c r="I80" i="2" l="1"/>
  <c r="C81" i="2" s="1"/>
  <c r="G81" i="2" l="1"/>
  <c r="D81" i="2"/>
  <c r="F81" i="2" l="1"/>
  <c r="I81" i="2" s="1"/>
  <c r="C82" i="2" l="1"/>
  <c r="G82" i="2" l="1"/>
  <c r="D82" i="2"/>
  <c r="F82" i="2" l="1"/>
  <c r="I82" i="2" s="1"/>
  <c r="C83" i="2" l="1"/>
  <c r="G83" i="2" l="1"/>
  <c r="D83" i="2"/>
  <c r="F83" i="2" s="1"/>
  <c r="I83" i="2" s="1"/>
  <c r="C84" i="2" l="1"/>
  <c r="G84" i="2" l="1"/>
  <c r="D84" i="2"/>
  <c r="F84" i="2" l="1"/>
  <c r="I84" i="2" s="1"/>
  <c r="C85" i="2" l="1"/>
  <c r="G85" i="2" l="1"/>
  <c r="D85" i="2"/>
  <c r="F85" i="2" l="1"/>
  <c r="I85" i="2" s="1"/>
  <c r="C86" i="2" l="1"/>
  <c r="G86" i="2" l="1"/>
  <c r="D86" i="2"/>
  <c r="F86" i="2" l="1"/>
  <c r="I86" i="2" s="1"/>
  <c r="C87" i="2" l="1"/>
  <c r="G87" i="2" l="1"/>
  <c r="D87" i="2"/>
  <c r="F87" i="2" l="1"/>
  <c r="I87" i="2" s="1"/>
  <c r="C88" i="2" l="1"/>
  <c r="G88" i="2" l="1"/>
  <c r="D88" i="2"/>
  <c r="F88" i="2" s="1"/>
  <c r="I88" i="2" l="1"/>
  <c r="C89" i="2" s="1"/>
  <c r="G89" i="2" l="1"/>
  <c r="D89" i="2"/>
  <c r="F89" i="2" l="1"/>
  <c r="I89" i="2" s="1"/>
  <c r="C90" i="2" s="1"/>
  <c r="G90" i="2" l="1"/>
  <c r="D90" i="2"/>
  <c r="F90" i="2" s="1"/>
  <c r="I90" i="2" s="1"/>
  <c r="C91" i="2" l="1"/>
  <c r="G91" i="2" l="1"/>
  <c r="D91" i="2"/>
  <c r="F91" i="2" s="1"/>
  <c r="I91" i="2" s="1"/>
  <c r="C92" i="2" l="1"/>
  <c r="G92" i="2" l="1"/>
  <c r="D92" i="2"/>
  <c r="F92" i="2" l="1"/>
  <c r="I92" i="2" s="1"/>
  <c r="C93" i="2" l="1"/>
  <c r="G93" i="2" l="1"/>
  <c r="D93" i="2"/>
  <c r="F93" i="2" l="1"/>
  <c r="I93" i="2" s="1"/>
  <c r="C94" i="2" l="1"/>
  <c r="G94" i="2" l="1"/>
  <c r="D94" i="2"/>
  <c r="F94" i="2" s="1"/>
  <c r="I94" i="2" s="1"/>
  <c r="C95" i="2" l="1"/>
  <c r="G95" i="2" l="1"/>
  <c r="D95" i="2"/>
  <c r="F95" i="2" s="1"/>
  <c r="I95" i="2" l="1"/>
  <c r="C96" i="2" s="1"/>
  <c r="G96" i="2" l="1"/>
  <c r="D96" i="2"/>
  <c r="F96" i="2" s="1"/>
  <c r="I96" i="2" l="1"/>
  <c r="C97" i="2" s="1"/>
  <c r="G97" i="2" l="1"/>
  <c r="D97" i="2"/>
  <c r="F97" i="2" s="1"/>
  <c r="I97" i="2" s="1"/>
  <c r="C98" i="2" l="1"/>
  <c r="G98" i="2" l="1"/>
  <c r="D98" i="2"/>
  <c r="F98" i="2" l="1"/>
  <c r="I98" i="2" s="1"/>
  <c r="C99" i="2" l="1"/>
  <c r="G99" i="2" l="1"/>
  <c r="D99" i="2"/>
  <c r="F99" i="2" s="1"/>
  <c r="I99" i="2" s="1"/>
  <c r="C100" i="2" l="1"/>
  <c r="G100" i="2" l="1"/>
  <c r="D100" i="2"/>
  <c r="F100" i="2" l="1"/>
  <c r="I100" i="2" s="1"/>
  <c r="C101" i="2" l="1"/>
  <c r="G101" i="2" l="1"/>
  <c r="D101" i="2"/>
  <c r="F101" i="2" l="1"/>
  <c r="I101" i="2" s="1"/>
  <c r="C102" i="2" s="1"/>
  <c r="G102" i="2" l="1"/>
  <c r="D102" i="2"/>
  <c r="F102" i="2" l="1"/>
  <c r="I102" i="2" s="1"/>
  <c r="C103" i="2" l="1"/>
  <c r="G103" i="2" l="1"/>
  <c r="D103" i="2"/>
  <c r="F103" i="2" l="1"/>
  <c r="I103" i="2" s="1"/>
  <c r="C104" i="2" l="1"/>
  <c r="G104" i="2" l="1"/>
  <c r="D104" i="2"/>
  <c r="F104" i="2" s="1"/>
  <c r="I104" i="2" s="1"/>
  <c r="C105" i="2" l="1"/>
  <c r="G105" i="2" l="1"/>
  <c r="D105" i="2"/>
  <c r="F105" i="2" s="1"/>
  <c r="I105" i="2" s="1"/>
  <c r="C106" i="2" l="1"/>
  <c r="G106" i="2" l="1"/>
  <c r="D106" i="2"/>
  <c r="F106" i="2" s="1"/>
  <c r="I106" i="2" l="1"/>
  <c r="C107" i="2" l="1"/>
  <c r="G107" i="2" l="1"/>
  <c r="D107" i="2"/>
  <c r="F107" i="2" s="1"/>
  <c r="I107" i="2" s="1"/>
  <c r="C108" i="2" l="1"/>
  <c r="G108" i="2" l="1"/>
  <c r="D108" i="2"/>
  <c r="F108" i="2" s="1"/>
  <c r="I108" i="2" s="1"/>
  <c r="C109" i="2" l="1"/>
  <c r="G109" i="2" l="1"/>
  <c r="D109" i="2"/>
  <c r="F109" i="2" s="1"/>
  <c r="I109" i="2" l="1"/>
  <c r="C110" i="2" s="1"/>
  <c r="G110" i="2" l="1"/>
  <c r="D110" i="2"/>
  <c r="F110" i="2" l="1"/>
  <c r="I110" i="2" s="1"/>
  <c r="C111" i="2" s="1"/>
  <c r="G111" i="2" l="1"/>
  <c r="D111" i="2"/>
  <c r="F111" i="2" s="1"/>
  <c r="I111" i="2" l="1"/>
  <c r="C112" i="2" s="1"/>
  <c r="G112" i="2" l="1"/>
  <c r="D112" i="2"/>
  <c r="F112" i="2" s="1"/>
  <c r="I112" i="2" l="1"/>
  <c r="C113" i="2" s="1"/>
  <c r="G113" i="2" l="1"/>
  <c r="D113" i="2"/>
  <c r="F113" i="2" l="1"/>
  <c r="I113" i="2" s="1"/>
  <c r="C114" i="2" l="1"/>
  <c r="G114" i="2" l="1"/>
  <c r="D114" i="2"/>
  <c r="F114" i="2" l="1"/>
  <c r="I114" i="2" s="1"/>
  <c r="C115" i="2" l="1"/>
  <c r="G115" i="2" l="1"/>
  <c r="D115" i="2"/>
  <c r="F115" i="2" s="1"/>
  <c r="I115" i="2" s="1"/>
  <c r="C116" i="2" l="1"/>
  <c r="G116" i="2" l="1"/>
  <c r="D116" i="2"/>
  <c r="F116" i="2" l="1"/>
  <c r="I116" i="2" s="1"/>
  <c r="C117" i="2" l="1"/>
  <c r="G117" i="2" l="1"/>
  <c r="D117" i="2"/>
  <c r="F117" i="2" l="1"/>
  <c r="I117" i="2" s="1"/>
  <c r="C118" i="2" l="1"/>
  <c r="G118" i="2" l="1"/>
  <c r="D118" i="2"/>
  <c r="F118" i="2" l="1"/>
  <c r="I118" i="2" s="1"/>
  <c r="C119" i="2" l="1"/>
  <c r="G119" i="2" l="1"/>
  <c r="D119" i="2"/>
  <c r="F119" i="2" l="1"/>
  <c r="I119" i="2" s="1"/>
  <c r="C120" i="2" l="1"/>
  <c r="G120" i="2" l="1"/>
  <c r="D120" i="2"/>
  <c r="F120" i="2" s="1"/>
  <c r="I120" i="2" l="1"/>
  <c r="C121" i="2" s="1"/>
  <c r="G121" i="2" l="1"/>
  <c r="D121" i="2"/>
  <c r="F121" i="2" s="1"/>
  <c r="I121" i="2" s="1"/>
  <c r="C122" i="2" l="1"/>
  <c r="G122" i="2" l="1"/>
  <c r="D122" i="2"/>
  <c r="F122" i="2" s="1"/>
  <c r="I122" i="2" s="1"/>
  <c r="C123" i="2" l="1"/>
  <c r="G123" i="2" l="1"/>
  <c r="D123" i="2"/>
  <c r="F123" i="2" s="1"/>
  <c r="I123" i="2" s="1"/>
  <c r="C124" i="2" l="1"/>
  <c r="G124" i="2" l="1"/>
  <c r="D124" i="2"/>
  <c r="F124" i="2" l="1"/>
  <c r="I124" i="2" s="1"/>
  <c r="C125" i="2" l="1"/>
  <c r="G125" i="2" l="1"/>
  <c r="D125" i="2"/>
  <c r="F125" i="2" l="1"/>
  <c r="I125" i="2" s="1"/>
  <c r="C126" i="2" s="1"/>
  <c r="G126" i="2" l="1"/>
  <c r="D126" i="2"/>
  <c r="F126" i="2" s="1"/>
  <c r="I126" i="2" s="1"/>
  <c r="C127" i="2" l="1"/>
  <c r="G127" i="2" l="1"/>
  <c r="D127" i="2"/>
  <c r="F127" i="2" s="1"/>
  <c r="I127" i="2" l="1"/>
  <c r="C128" i="2" s="1"/>
  <c r="G128" i="2" l="1"/>
  <c r="D128" i="2"/>
  <c r="F128" i="2" s="1"/>
  <c r="I128" i="2" l="1"/>
  <c r="C129" i="2" s="1"/>
  <c r="G129" i="2" l="1"/>
  <c r="D129" i="2"/>
  <c r="F129" i="2" s="1"/>
  <c r="I129" i="2" s="1"/>
  <c r="C130" i="2" l="1"/>
  <c r="G130" i="2" l="1"/>
  <c r="D130" i="2"/>
  <c r="F130" i="2" l="1"/>
  <c r="I130" i="2" s="1"/>
  <c r="C131" i="2" l="1"/>
  <c r="G131" i="2" l="1"/>
  <c r="D131" i="2"/>
  <c r="F131" i="2" s="1"/>
  <c r="I131" i="2" s="1"/>
  <c r="C132" i="2" l="1"/>
  <c r="G132" i="2" l="1"/>
  <c r="D132" i="2"/>
  <c r="F132" i="2" l="1"/>
  <c r="I132" i="2" s="1"/>
  <c r="C133" i="2" l="1"/>
  <c r="G133" i="2" l="1"/>
  <c r="D133" i="2"/>
  <c r="F133" i="2" l="1"/>
  <c r="I133" i="2" s="1"/>
  <c r="C134" i="2" l="1"/>
  <c r="G134" i="2" l="1"/>
  <c r="D134" i="2"/>
  <c r="F134" i="2" l="1"/>
  <c r="I134" i="2" s="1"/>
  <c r="C135" i="2" l="1"/>
  <c r="G135" i="2" l="1"/>
  <c r="D135" i="2"/>
  <c r="F135" i="2" l="1"/>
  <c r="I135" i="2" s="1"/>
  <c r="C136" i="2" l="1"/>
  <c r="G136" i="2" l="1"/>
  <c r="D136" i="2"/>
  <c r="F136" i="2" s="1"/>
  <c r="I136" i="2" s="1"/>
  <c r="C137" i="2" l="1"/>
  <c r="G137" i="2" l="1"/>
  <c r="D137" i="2"/>
  <c r="F137" i="2" s="1"/>
  <c r="I137" i="2" s="1"/>
  <c r="C138" i="2" l="1"/>
  <c r="G138" i="2" l="1"/>
  <c r="D138" i="2"/>
  <c r="F138" i="2" s="1"/>
  <c r="I138" i="2" l="1"/>
  <c r="C139" i="2" l="1"/>
  <c r="G139" i="2" l="1"/>
  <c r="D139" i="2"/>
  <c r="F139" i="2" s="1"/>
  <c r="I139" i="2" s="1"/>
  <c r="C140" i="2" l="1"/>
  <c r="G140" i="2" l="1"/>
  <c r="D140" i="2"/>
  <c r="F140" i="2" s="1"/>
  <c r="I140" i="2" s="1"/>
  <c r="C141" i="2" l="1"/>
  <c r="G141" i="2" l="1"/>
  <c r="D141" i="2"/>
  <c r="F141" i="2" l="1"/>
  <c r="I141" i="2" s="1"/>
  <c r="C142" i="2" s="1"/>
  <c r="G142" i="2" l="1"/>
  <c r="D142" i="2"/>
  <c r="F142" i="2" l="1"/>
  <c r="I142" i="2" s="1"/>
  <c r="C143" i="2" s="1"/>
  <c r="G143" i="2" l="1"/>
  <c r="D143" i="2"/>
  <c r="F143" i="2" s="1"/>
  <c r="I143" i="2" l="1"/>
  <c r="C144" i="2" s="1"/>
  <c r="G144" i="2" l="1"/>
  <c r="D144" i="2"/>
  <c r="F144" i="2" s="1"/>
  <c r="I144" i="2" l="1"/>
  <c r="C145" i="2" s="1"/>
  <c r="G145" i="2" l="1"/>
  <c r="D145" i="2"/>
  <c r="F145" i="2" s="1"/>
  <c r="I145" i="2" s="1"/>
  <c r="C146" i="2" l="1"/>
  <c r="G146" i="2" l="1"/>
  <c r="D146" i="2"/>
  <c r="F146" i="2" l="1"/>
  <c r="I146" i="2" s="1"/>
  <c r="C147" i="2" l="1"/>
  <c r="G147" i="2" l="1"/>
  <c r="D147" i="2"/>
  <c r="F147" i="2" s="1"/>
  <c r="I147" i="2" s="1"/>
  <c r="C148" i="2" l="1"/>
  <c r="G148" i="2" l="1"/>
  <c r="D148" i="2"/>
  <c r="F148" i="2" l="1"/>
  <c r="I148" i="2" s="1"/>
  <c r="C149" i="2" l="1"/>
  <c r="G149" i="2" l="1"/>
  <c r="D149" i="2"/>
  <c r="F149" i="2" l="1"/>
  <c r="I149" i="2" s="1"/>
  <c r="C150" i="2" l="1"/>
  <c r="G150" i="2" l="1"/>
  <c r="D150" i="2"/>
  <c r="F150" i="2" l="1"/>
  <c r="I150" i="2" s="1"/>
  <c r="C151" i="2" l="1"/>
  <c r="G151" i="2" l="1"/>
  <c r="D151" i="2"/>
  <c r="F151" i="2" l="1"/>
  <c r="I151" i="2" s="1"/>
  <c r="C152" i="2" l="1"/>
  <c r="G152" i="2" l="1"/>
  <c r="D152" i="2"/>
  <c r="F152" i="2" s="1"/>
  <c r="I152" i="2" l="1"/>
  <c r="C153" i="2" s="1"/>
  <c r="G153" i="2" l="1"/>
  <c r="D153" i="2"/>
  <c r="F153" i="2" s="1"/>
  <c r="I153" i="2" s="1"/>
  <c r="C154" i="2" l="1"/>
  <c r="G154" i="2" l="1"/>
  <c r="D154" i="2"/>
  <c r="F154" i="2" s="1"/>
  <c r="I154" i="2" s="1"/>
  <c r="C155" i="2" l="1"/>
  <c r="G155" i="2" l="1"/>
  <c r="D155" i="2"/>
  <c r="F155" i="2" s="1"/>
  <c r="I155" i="2" s="1"/>
  <c r="C156" i="2" l="1"/>
  <c r="G156" i="2" l="1"/>
  <c r="D156" i="2"/>
  <c r="F156" i="2" l="1"/>
  <c r="I156" i="2" s="1"/>
  <c r="C157" i="2" l="1"/>
  <c r="G157" i="2" l="1"/>
  <c r="D157" i="2"/>
  <c r="F157" i="2" l="1"/>
  <c r="I157" i="2" s="1"/>
  <c r="C158" i="2" s="1"/>
  <c r="G158" i="2" l="1"/>
  <c r="D158" i="2"/>
  <c r="F158" i="2" s="1"/>
  <c r="I158" i="2" s="1"/>
  <c r="C159" i="2" l="1"/>
  <c r="G159" i="2" l="1"/>
  <c r="D159" i="2"/>
  <c r="F159" i="2" s="1"/>
  <c r="I159" i="2" l="1"/>
  <c r="C160" i="2" s="1"/>
  <c r="G160" i="2" l="1"/>
  <c r="D160" i="2"/>
  <c r="F160" i="2" s="1"/>
  <c r="I160" i="2" l="1"/>
  <c r="C161" i="2" s="1"/>
  <c r="G161" i="2" l="1"/>
  <c r="D161" i="2"/>
  <c r="F161" i="2" s="1"/>
  <c r="I161" i="2" s="1"/>
  <c r="C162" i="2" l="1"/>
  <c r="G162" i="2" l="1"/>
  <c r="D162" i="2"/>
  <c r="F162" i="2" l="1"/>
  <c r="I162" i="2" s="1"/>
  <c r="C163" i="2" l="1"/>
  <c r="G163" i="2" l="1"/>
  <c r="D163" i="2"/>
  <c r="F163" i="2" s="1"/>
  <c r="I163" i="2" s="1"/>
  <c r="C164" i="2" l="1"/>
  <c r="G164" i="2" l="1"/>
  <c r="D164" i="2"/>
  <c r="F164" i="2" s="1"/>
  <c r="I164" i="2" s="1"/>
  <c r="C165" i="2" l="1"/>
  <c r="G165" i="2" l="1"/>
  <c r="D165" i="2"/>
  <c r="F165" i="2" l="1"/>
  <c r="I165" i="2" s="1"/>
  <c r="C166" i="2" l="1"/>
  <c r="G166" i="2" l="1"/>
  <c r="D166" i="2"/>
  <c r="F166" i="2" l="1"/>
  <c r="I166" i="2" s="1"/>
  <c r="C167" i="2" l="1"/>
  <c r="G167" i="2" l="1"/>
  <c r="D167" i="2"/>
  <c r="F167" i="2" l="1"/>
  <c r="I167" i="2" s="1"/>
  <c r="C168" i="2" l="1"/>
  <c r="G168" i="2" l="1"/>
  <c r="D168" i="2"/>
  <c r="F168" i="2" s="1"/>
  <c r="I168" i="2" s="1"/>
  <c r="C169" i="2" l="1"/>
  <c r="G169" i="2" l="1"/>
  <c r="D169" i="2"/>
  <c r="F169" i="2" s="1"/>
  <c r="I169" i="2" s="1"/>
  <c r="C170" i="2" l="1"/>
  <c r="G170" i="2" l="1"/>
  <c r="D170" i="2"/>
  <c r="F170" i="2" s="1"/>
  <c r="I170" i="2" l="1"/>
  <c r="C171" i="2" l="1"/>
  <c r="G171" i="2" l="1"/>
  <c r="D171" i="2"/>
  <c r="F171" i="2" s="1"/>
  <c r="I171" i="2" s="1"/>
  <c r="C172" i="2" l="1"/>
  <c r="G172" i="2" l="1"/>
  <c r="D172" i="2"/>
  <c r="F172" i="2" l="1"/>
  <c r="I172" i="2" s="1"/>
  <c r="C173" i="2" l="1"/>
  <c r="G173" i="2" l="1"/>
  <c r="D173" i="2"/>
  <c r="F173" i="2" l="1"/>
  <c r="I173" i="2" s="1"/>
  <c r="C174" i="2" s="1"/>
  <c r="G174" i="2" l="1"/>
  <c r="D174" i="2"/>
  <c r="F174" i="2" l="1"/>
  <c r="I174" i="2" s="1"/>
  <c r="C175" i="2" s="1"/>
  <c r="G175" i="2" l="1"/>
  <c r="D175" i="2"/>
  <c r="F175" i="2" s="1"/>
  <c r="I175" i="2" s="1"/>
  <c r="C176" i="2" l="1"/>
  <c r="G176" i="2" l="1"/>
  <c r="D176" i="2"/>
  <c r="F176" i="2" s="1"/>
  <c r="I176" i="2" l="1"/>
  <c r="C177" i="2" s="1"/>
  <c r="G177" i="2" l="1"/>
  <c r="D177" i="2"/>
  <c r="F177" i="2" s="1"/>
  <c r="I177" i="2" l="1"/>
  <c r="C178" i="2" s="1"/>
  <c r="G178" i="2" l="1"/>
  <c r="D178" i="2"/>
  <c r="F178" i="2" l="1"/>
  <c r="I178" i="2" s="1"/>
  <c r="C179" i="2" l="1"/>
  <c r="G179" i="2" l="1"/>
  <c r="D179" i="2"/>
  <c r="F179" i="2" l="1"/>
  <c r="I179" i="2" s="1"/>
  <c r="C180" i="2" s="1"/>
  <c r="G180" i="2" l="1"/>
  <c r="D180" i="2"/>
  <c r="F180" i="2" s="1"/>
  <c r="I180" i="2" s="1"/>
  <c r="C181" i="2" l="1"/>
  <c r="G181" i="2" l="1"/>
  <c r="D181" i="2"/>
  <c r="F181" i="2" l="1"/>
  <c r="I181" i="2" s="1"/>
  <c r="C182" i="2" l="1"/>
  <c r="G182" i="2" l="1"/>
  <c r="D182" i="2"/>
  <c r="F182" i="2" s="1"/>
  <c r="I182" i="2" s="1"/>
  <c r="C183" i="2" l="1"/>
  <c r="G183" i="2" l="1"/>
  <c r="D183" i="2"/>
  <c r="F183" i="2" l="1"/>
  <c r="I183" i="2" s="1"/>
  <c r="C184" i="2" l="1"/>
  <c r="G184" i="2" l="1"/>
  <c r="D184" i="2"/>
  <c r="F184" i="2" s="1"/>
  <c r="I184" i="2" l="1"/>
  <c r="C185" i="2" s="1"/>
  <c r="G185" i="2" l="1"/>
  <c r="D185" i="2"/>
  <c r="F185" i="2" l="1"/>
  <c r="I185" i="2" s="1"/>
  <c r="C186" i="2" l="1"/>
  <c r="G186" i="2" l="1"/>
  <c r="D186" i="2"/>
  <c r="F186" i="2" l="1"/>
  <c r="I186" i="2" s="1"/>
  <c r="C187" i="2" l="1"/>
  <c r="G187" i="2" l="1"/>
  <c r="D187" i="2"/>
  <c r="F187" i="2" s="1"/>
  <c r="I187" i="2" s="1"/>
  <c r="C188" i="2" l="1"/>
  <c r="G188" i="2" l="1"/>
  <c r="D188" i="2"/>
  <c r="F188" i="2" l="1"/>
  <c r="I188" i="2" s="1"/>
  <c r="C189" i="2" l="1"/>
  <c r="G189" i="2" l="1"/>
  <c r="D189" i="2"/>
  <c r="F189" i="2" s="1"/>
  <c r="I189" i="2" l="1"/>
  <c r="C190" i="2" l="1"/>
  <c r="G190" i="2" l="1"/>
  <c r="D190" i="2"/>
  <c r="F190" i="2" l="1"/>
  <c r="I190" i="2" s="1"/>
  <c r="C191" i="2" s="1"/>
  <c r="G191" i="2" l="1"/>
  <c r="D191" i="2"/>
  <c r="F191" i="2" s="1"/>
  <c r="I191" i="2" l="1"/>
  <c r="C192" i="2" s="1"/>
  <c r="G192" i="2" l="1"/>
  <c r="D192" i="2"/>
  <c r="F192" i="2" s="1"/>
  <c r="I192" i="2" l="1"/>
  <c r="C193" i="2" s="1"/>
  <c r="G193" i="2" l="1"/>
  <c r="D193" i="2"/>
  <c r="F193" i="2" s="1"/>
  <c r="I193" i="2" l="1"/>
  <c r="C194" i="2" s="1"/>
  <c r="G194" i="2" l="1"/>
  <c r="D194" i="2"/>
  <c r="F194" i="2" l="1"/>
  <c r="I194" i="2" s="1"/>
  <c r="C195" i="2" l="1"/>
  <c r="G195" i="2" l="1"/>
  <c r="D195" i="2"/>
  <c r="F195" i="2" l="1"/>
  <c r="I195" i="2" s="1"/>
  <c r="C196" i="2" s="1"/>
  <c r="G196" i="2" l="1"/>
  <c r="D196" i="2"/>
  <c r="F196" i="2" s="1"/>
  <c r="I196" i="2" s="1"/>
  <c r="C197" i="2" l="1"/>
  <c r="G197" i="2" l="1"/>
  <c r="D197" i="2"/>
  <c r="F197" i="2" l="1"/>
  <c r="I197" i="2" s="1"/>
  <c r="C198" i="2" l="1"/>
  <c r="G198" i="2" l="1"/>
  <c r="D198" i="2"/>
  <c r="F198" i="2" s="1"/>
  <c r="I198" i="2" s="1"/>
  <c r="C199" i="2" l="1"/>
  <c r="G199" i="2" l="1"/>
  <c r="D199" i="2"/>
  <c r="F199" i="2" l="1"/>
  <c r="I199" i="2" s="1"/>
  <c r="C200" i="2" l="1"/>
  <c r="G200" i="2" l="1"/>
  <c r="D200" i="2"/>
  <c r="F200" i="2" s="1"/>
  <c r="I200" i="2" l="1"/>
  <c r="C201" i="2" s="1"/>
  <c r="G201" i="2" l="1"/>
  <c r="D201" i="2"/>
  <c r="F201" i="2" s="1"/>
  <c r="I201" i="2" s="1"/>
  <c r="C202" i="2" l="1"/>
  <c r="G202" i="2" l="1"/>
  <c r="D202" i="2"/>
  <c r="F202" i="2" l="1"/>
  <c r="I202" i="2" s="1"/>
  <c r="C203" i="2" l="1"/>
  <c r="G203" i="2" l="1"/>
  <c r="D203" i="2"/>
  <c r="F203" i="2" s="1"/>
  <c r="I203" i="2" s="1"/>
  <c r="C204" i="2" l="1"/>
  <c r="G204" i="2" l="1"/>
  <c r="D204" i="2"/>
  <c r="F204" i="2" l="1"/>
  <c r="I204" i="2" s="1"/>
  <c r="C205" i="2" l="1"/>
  <c r="G205" i="2" l="1"/>
  <c r="D205" i="2"/>
  <c r="F205" i="2" s="1"/>
  <c r="I205" i="2" s="1"/>
  <c r="C206" i="2" l="1"/>
  <c r="G206" i="2" l="1"/>
  <c r="D206" i="2"/>
  <c r="F206" i="2" l="1"/>
  <c r="I206" i="2" s="1"/>
  <c r="C207" i="2" s="1"/>
  <c r="G207" i="2" l="1"/>
  <c r="D207" i="2"/>
  <c r="F207" i="2" s="1"/>
  <c r="I207" i="2" s="1"/>
  <c r="C208" i="2" l="1"/>
  <c r="G208" i="2" l="1"/>
  <c r="D208" i="2"/>
  <c r="F208" i="2" s="1"/>
  <c r="I208" i="2" l="1"/>
  <c r="C209" i="2" l="1"/>
  <c r="G209" i="2" l="1"/>
  <c r="D209" i="2"/>
  <c r="F209" i="2" s="1"/>
  <c r="I209" i="2" l="1"/>
  <c r="C210" i="2" l="1"/>
  <c r="G210" i="2" l="1"/>
  <c r="D210" i="2"/>
  <c r="F210" i="2" l="1"/>
  <c r="I210" i="2" s="1"/>
  <c r="C211" i="2" l="1"/>
  <c r="G211" i="2" l="1"/>
  <c r="D211" i="2"/>
  <c r="F211" i="2" l="1"/>
  <c r="I211" i="2" s="1"/>
  <c r="C212" i="2" s="1"/>
  <c r="G212" i="2" l="1"/>
  <c r="D212" i="2"/>
  <c r="F212" i="2" s="1"/>
  <c r="I212" i="2" s="1"/>
  <c r="C213" i="2" l="1"/>
  <c r="G213" i="2" l="1"/>
  <c r="D213" i="2"/>
  <c r="F213" i="2" l="1"/>
  <c r="I213" i="2" s="1"/>
  <c r="C214" i="2" l="1"/>
  <c r="G214" i="2" l="1"/>
  <c r="D214" i="2"/>
  <c r="F214" i="2" s="1"/>
  <c r="I214" i="2" s="1"/>
  <c r="C215" i="2" l="1"/>
  <c r="G215" i="2" l="1"/>
  <c r="D215" i="2"/>
  <c r="F215" i="2" l="1"/>
  <c r="I215" i="2" s="1"/>
  <c r="C216" i="2" l="1"/>
  <c r="G216" i="2" l="1"/>
  <c r="D216" i="2"/>
  <c r="F216" i="2" s="1"/>
  <c r="I216" i="2" l="1"/>
  <c r="C217" i="2" s="1"/>
  <c r="G217" i="2" l="1"/>
  <c r="D217" i="2"/>
  <c r="F217" i="2" l="1"/>
  <c r="I217" i="2" s="1"/>
  <c r="C218" i="2" l="1"/>
  <c r="G218" i="2" l="1"/>
  <c r="D218" i="2"/>
  <c r="F218" i="2" l="1"/>
  <c r="I218" i="2" s="1"/>
  <c r="C219" i="2" l="1"/>
  <c r="G219" i="2" l="1"/>
  <c r="D219" i="2"/>
  <c r="F219" i="2" s="1"/>
  <c r="I219" i="2" s="1"/>
  <c r="C220" i="2" l="1"/>
  <c r="G220" i="2" l="1"/>
  <c r="D220" i="2"/>
  <c r="F220" i="2" l="1"/>
  <c r="I220" i="2" s="1"/>
  <c r="C221" i="2" l="1"/>
  <c r="G221" i="2" l="1"/>
  <c r="D221" i="2"/>
  <c r="F221" i="2" s="1"/>
  <c r="I221" i="2" l="1"/>
  <c r="C222" i="2" l="1"/>
  <c r="G222" i="2" l="1"/>
  <c r="D222" i="2"/>
  <c r="F222" i="2" s="1"/>
  <c r="I222" i="2" l="1"/>
  <c r="C223" i="2" s="1"/>
  <c r="G223" i="2" l="1"/>
  <c r="D223" i="2"/>
  <c r="F223" i="2" s="1"/>
  <c r="I223" i="2" l="1"/>
  <c r="C224" i="2" l="1"/>
  <c r="G224" i="2" l="1"/>
  <c r="D224" i="2"/>
  <c r="F224" i="2" l="1"/>
  <c r="I224" i="2" s="1"/>
  <c r="C225" i="2" s="1"/>
  <c r="G225" i="2" l="1"/>
  <c r="D225" i="2"/>
  <c r="F225" i="2" l="1"/>
  <c r="I225" i="2" s="1"/>
  <c r="C226" i="2" l="1"/>
  <c r="G226" i="2" l="1"/>
  <c r="D226" i="2"/>
  <c r="F226" i="2" s="1"/>
  <c r="I226" i="2" s="1"/>
  <c r="C227" i="2" l="1"/>
  <c r="G227" i="2" l="1"/>
  <c r="D227" i="2"/>
  <c r="F227" i="2" l="1"/>
  <c r="I227" i="2" s="1"/>
  <c r="C228" i="2" l="1"/>
  <c r="G228" i="2" l="1"/>
  <c r="D228" i="2"/>
  <c r="F228" i="2" s="1"/>
  <c r="I228" i="2" s="1"/>
  <c r="C229" i="2" l="1"/>
  <c r="G229" i="2" l="1"/>
  <c r="D229" i="2"/>
  <c r="F229" i="2" s="1"/>
  <c r="I229" i="2" l="1"/>
  <c r="C230" i="2" s="1"/>
  <c r="G230" i="2" l="1"/>
  <c r="D230" i="2"/>
  <c r="F230" i="2" s="1"/>
  <c r="I230" i="2" l="1"/>
  <c r="C231" i="2" s="1"/>
  <c r="G231" i="2" l="1"/>
  <c r="D231" i="2"/>
  <c r="F231" i="2" l="1"/>
  <c r="I231" i="2" s="1"/>
  <c r="C232" i="2" l="1"/>
  <c r="G232" i="2" l="1"/>
  <c r="D232" i="2"/>
  <c r="F232" i="2" l="1"/>
  <c r="I232" i="2" s="1"/>
  <c r="C233" i="2" l="1"/>
  <c r="G233" i="2" l="1"/>
  <c r="D233" i="2"/>
  <c r="F233" i="2" s="1"/>
  <c r="I233" i="2" l="1"/>
  <c r="C234" i="2" s="1"/>
  <c r="G234" i="2" l="1"/>
  <c r="D234" i="2"/>
  <c r="F234" i="2" l="1"/>
  <c r="I234" i="2" s="1"/>
  <c r="C235" i="2" l="1"/>
  <c r="G235" i="2" l="1"/>
  <c r="D235" i="2"/>
  <c r="F235" i="2" s="1"/>
  <c r="I235" i="2" s="1"/>
  <c r="C236" i="2" l="1"/>
  <c r="G236" i="2" l="1"/>
  <c r="D236" i="2"/>
  <c r="F236" i="2" s="1"/>
  <c r="I236" i="2" s="1"/>
  <c r="C237" i="2" l="1"/>
  <c r="G237" i="2" l="1"/>
  <c r="D237" i="2"/>
  <c r="F237" i="2" s="1"/>
  <c r="I237" i="2" l="1"/>
  <c r="C238" i="2" l="1"/>
  <c r="G238" i="2" l="1"/>
  <c r="D238" i="2"/>
  <c r="F238" i="2" s="1"/>
  <c r="I238" i="2" l="1"/>
  <c r="C239" i="2" s="1"/>
  <c r="G239" i="2" l="1"/>
  <c r="D239" i="2"/>
  <c r="F239" i="2" s="1"/>
  <c r="I239" i="2" s="1"/>
  <c r="C240" i="2" l="1"/>
  <c r="G240" i="2" l="1"/>
  <c r="D240" i="2"/>
  <c r="F240" i="2" l="1"/>
  <c r="I240" i="2" s="1"/>
  <c r="C241" i="2" l="1"/>
  <c r="G241" i="2" l="1"/>
  <c r="D241" i="2"/>
  <c r="F241" i="2" l="1"/>
  <c r="I241" i="2" s="1"/>
  <c r="C242" i="2" l="1"/>
  <c r="G242" i="2" l="1"/>
  <c r="D242" i="2"/>
  <c r="F242" i="2" l="1"/>
  <c r="I242" i="2" s="1"/>
  <c r="C243" i="2" l="1"/>
  <c r="G243" i="2" l="1"/>
  <c r="D243" i="2"/>
  <c r="F243" i="2" l="1"/>
  <c r="I243" i="2" s="1"/>
  <c r="C244" i="2" l="1"/>
  <c r="G244" i="2" l="1"/>
  <c r="D244" i="2"/>
  <c r="F244" i="2" l="1"/>
  <c r="I244" i="2" s="1"/>
  <c r="C245" i="2" s="1"/>
  <c r="G245" i="2" l="1"/>
  <c r="D245" i="2"/>
  <c r="F245" i="2" s="1"/>
  <c r="I245" i="2" s="1"/>
  <c r="C246" i="2" l="1"/>
  <c r="G246" i="2" l="1"/>
  <c r="D246" i="2"/>
  <c r="F246" i="2" s="1"/>
  <c r="I246" i="2" s="1"/>
  <c r="C247" i="2" l="1"/>
  <c r="G247" i="2" l="1"/>
  <c r="D247" i="2"/>
  <c r="F247" i="2" l="1"/>
  <c r="I247" i="2" s="1"/>
  <c r="C248" i="2" l="1"/>
  <c r="G248" i="2" l="1"/>
  <c r="D248" i="2"/>
  <c r="F248" i="2" l="1"/>
  <c r="I248" i="2" s="1"/>
  <c r="C249" i="2" l="1"/>
  <c r="G249" i="2" l="1"/>
  <c r="D249" i="2"/>
  <c r="F249" i="2" s="1"/>
  <c r="I249" i="2" s="1"/>
  <c r="C250" i="2" l="1"/>
  <c r="G250" i="2" l="1"/>
  <c r="D250" i="2"/>
  <c r="F250" i="2" l="1"/>
  <c r="I250" i="2" s="1"/>
  <c r="C251" i="2" l="1"/>
  <c r="G251" i="2" l="1"/>
  <c r="D251" i="2"/>
  <c r="F251" i="2" s="1"/>
  <c r="I251" i="2" s="1"/>
  <c r="C252" i="2" l="1"/>
  <c r="G252" i="2" l="1"/>
  <c r="D252" i="2"/>
  <c r="F252" i="2" s="1"/>
  <c r="I252" i="2" s="1"/>
  <c r="C253" i="2" l="1"/>
  <c r="G253" i="2" l="1"/>
  <c r="D253" i="2"/>
  <c r="F253" i="2" l="1"/>
  <c r="I253" i="2" s="1"/>
  <c r="C254" i="2" l="1"/>
  <c r="G254" i="2" l="1"/>
  <c r="D254" i="2"/>
  <c r="F254" i="2" s="1"/>
  <c r="I254" i="2" l="1"/>
  <c r="C255" i="2" s="1"/>
  <c r="G255" i="2" l="1"/>
  <c r="D255" i="2"/>
  <c r="F255" i="2" s="1"/>
  <c r="I255" i="2" l="1"/>
  <c r="C256" i="2" s="1"/>
  <c r="G256" i="2" l="1"/>
  <c r="D256" i="2"/>
  <c r="F256" i="2" l="1"/>
  <c r="I256" i="2" s="1"/>
  <c r="C257" i="2" l="1"/>
  <c r="G257" i="2" l="1"/>
  <c r="D257" i="2"/>
  <c r="F257" i="2" l="1"/>
  <c r="I257" i="2" s="1"/>
  <c r="C258" i="2" l="1"/>
  <c r="G258" i="2" l="1"/>
  <c r="D258" i="2"/>
  <c r="F258" i="2" s="1"/>
  <c r="I258" i="2" s="1"/>
  <c r="C259" i="2" l="1"/>
  <c r="G259" i="2" l="1"/>
  <c r="D259" i="2"/>
  <c r="F259" i="2" l="1"/>
  <c r="I259" i="2" s="1"/>
  <c r="C260" i="2" l="1"/>
  <c r="G260" i="2" l="1"/>
  <c r="D260" i="2"/>
  <c r="F260" i="2" l="1"/>
  <c r="I260" i="2" s="1"/>
  <c r="C261" i="2" s="1"/>
  <c r="G261" i="2" l="1"/>
  <c r="D261" i="2"/>
  <c r="F261" i="2" s="1"/>
  <c r="I261" i="2" l="1"/>
  <c r="C262" i="2" s="1"/>
  <c r="G262" i="2" l="1"/>
  <c r="D262" i="2"/>
  <c r="F262" i="2" l="1"/>
  <c r="I262" i="2" s="1"/>
  <c r="C263" i="2" s="1"/>
  <c r="G263" i="2" l="1"/>
  <c r="D263" i="2"/>
  <c r="F263" i="2" l="1"/>
  <c r="I263" i="2" s="1"/>
  <c r="C264" i="2" l="1"/>
  <c r="G264" i="2" l="1"/>
  <c r="D264" i="2"/>
  <c r="F264" i="2" l="1"/>
  <c r="I264" i="2" s="1"/>
  <c r="C265" i="2" l="1"/>
  <c r="G265" i="2" l="1"/>
  <c r="D265" i="2"/>
  <c r="F265" i="2" s="1"/>
  <c r="I265" i="2" s="1"/>
  <c r="C266" i="2" l="1"/>
  <c r="G266" i="2" l="1"/>
  <c r="D266" i="2"/>
  <c r="F266" i="2" l="1"/>
  <c r="I266" i="2" s="1"/>
  <c r="C267" i="2" l="1"/>
  <c r="G267" i="2" l="1"/>
  <c r="D267" i="2"/>
  <c r="F267" i="2" s="1"/>
  <c r="I267" i="2" s="1"/>
  <c r="C268" i="2" l="1"/>
  <c r="G268" i="2" l="1"/>
  <c r="D268" i="2"/>
  <c r="F268" i="2" s="1"/>
  <c r="I268" i="2" s="1"/>
  <c r="C269" i="2" l="1"/>
  <c r="G269" i="2" l="1"/>
  <c r="D269" i="2"/>
  <c r="F269" i="2" s="1"/>
  <c r="I269" i="2" s="1"/>
  <c r="C270" i="2" l="1"/>
  <c r="G270" i="2" l="1"/>
  <c r="D270" i="2"/>
  <c r="F270" i="2" s="1"/>
  <c r="I270" i="2" l="1"/>
  <c r="C271" i="2" s="1"/>
  <c r="G271" i="2" l="1"/>
  <c r="D271" i="2"/>
  <c r="F271" i="2" l="1"/>
  <c r="I271" i="2" s="1"/>
  <c r="C272" i="2" s="1"/>
  <c r="G272" i="2" l="1"/>
  <c r="D272" i="2"/>
  <c r="F272" i="2" l="1"/>
  <c r="I272" i="2" s="1"/>
  <c r="C273" i="2" l="1"/>
  <c r="G273" i="2" l="1"/>
  <c r="D273" i="2"/>
  <c r="F273" i="2" l="1"/>
  <c r="I273" i="2" s="1"/>
  <c r="C274" i="2" l="1"/>
  <c r="G274" i="2" l="1"/>
  <c r="D274" i="2"/>
  <c r="F274" i="2" l="1"/>
  <c r="I274" i="2" s="1"/>
  <c r="C275" i="2" l="1"/>
  <c r="G275" i="2" l="1"/>
  <c r="D275" i="2"/>
  <c r="F275" i="2" l="1"/>
  <c r="I275" i="2" s="1"/>
  <c r="C276" i="2" l="1"/>
  <c r="G276" i="2" l="1"/>
  <c r="D276" i="2"/>
  <c r="F276" i="2" l="1"/>
  <c r="I276" i="2" s="1"/>
  <c r="C277" i="2" s="1"/>
  <c r="G277" i="2" l="1"/>
  <c r="D277" i="2"/>
  <c r="F277" i="2" s="1"/>
  <c r="I277" i="2" l="1"/>
  <c r="C278" i="2" s="1"/>
  <c r="G278" i="2" l="1"/>
  <c r="D278" i="2"/>
  <c r="F278" i="2" s="1"/>
  <c r="I278" i="2" s="1"/>
  <c r="C279" i="2" l="1"/>
  <c r="G279" i="2" l="1"/>
  <c r="D279" i="2"/>
  <c r="F279" i="2" s="1"/>
  <c r="I279" i="2" s="1"/>
  <c r="C280" i="2" l="1"/>
  <c r="G280" i="2" l="1"/>
  <c r="D280" i="2"/>
  <c r="F280" i="2" l="1"/>
  <c r="I280" i="2" s="1"/>
  <c r="C281" i="2" l="1"/>
  <c r="G281" i="2" l="1"/>
  <c r="D281" i="2"/>
  <c r="F281" i="2" s="1"/>
  <c r="I281" i="2" s="1"/>
  <c r="C282" i="2" l="1"/>
  <c r="G282" i="2" l="1"/>
  <c r="D282" i="2"/>
  <c r="F282" i="2" l="1"/>
  <c r="I282" i="2" s="1"/>
  <c r="C283" i="2" l="1"/>
  <c r="G283" i="2" l="1"/>
  <c r="D283" i="2"/>
  <c r="F283" i="2" s="1"/>
  <c r="I283" i="2" s="1"/>
  <c r="C284" i="2" l="1"/>
  <c r="G284" i="2" l="1"/>
  <c r="D284" i="2"/>
  <c r="F284" i="2" s="1"/>
  <c r="I284" i="2" s="1"/>
  <c r="C285" i="2" l="1"/>
  <c r="G285" i="2" l="1"/>
  <c r="D285" i="2"/>
  <c r="F285" i="2" l="1"/>
  <c r="I285" i="2" s="1"/>
  <c r="C286" i="2" l="1"/>
  <c r="G286" i="2" l="1"/>
  <c r="D286" i="2"/>
  <c r="F286" i="2" s="1"/>
  <c r="I286" i="2" l="1"/>
  <c r="C287" i="2" s="1"/>
  <c r="G287" i="2" l="1"/>
  <c r="D287" i="2"/>
  <c r="F287" i="2" s="1"/>
  <c r="I287" i="2" l="1"/>
  <c r="C288" i="2" s="1"/>
  <c r="G288" i="2" l="1"/>
  <c r="D288" i="2"/>
  <c r="F288" i="2" l="1"/>
  <c r="I288" i="2" s="1"/>
  <c r="C289" i="2" l="1"/>
  <c r="G289" i="2" l="1"/>
  <c r="D289" i="2"/>
  <c r="F289" i="2" l="1"/>
  <c r="I289" i="2" s="1"/>
  <c r="C290" i="2" l="1"/>
  <c r="G290" i="2" l="1"/>
  <c r="D290" i="2"/>
  <c r="F290" i="2" s="1"/>
  <c r="I290" i="2" s="1"/>
  <c r="C291" i="2" l="1"/>
  <c r="G291" i="2" l="1"/>
  <c r="D291" i="2"/>
  <c r="F291" i="2" l="1"/>
  <c r="I291" i="2" s="1"/>
  <c r="C292" i="2" l="1"/>
  <c r="G292" i="2" l="1"/>
  <c r="D292" i="2"/>
  <c r="F292" i="2" l="1"/>
  <c r="I292" i="2" s="1"/>
  <c r="C293" i="2" s="1"/>
  <c r="G293" i="2" l="1"/>
  <c r="D293" i="2"/>
  <c r="F293" i="2" s="1"/>
  <c r="I293" i="2" l="1"/>
  <c r="C294" i="2" s="1"/>
  <c r="G294" i="2" l="1"/>
  <c r="D294" i="2"/>
  <c r="F294" i="2" l="1"/>
  <c r="I294" i="2" s="1"/>
  <c r="C295" i="2" s="1"/>
  <c r="G295" i="2" l="1"/>
  <c r="D295" i="2"/>
  <c r="F295" i="2" l="1"/>
  <c r="I295" i="2" s="1"/>
  <c r="C296" i="2" l="1"/>
  <c r="G296" i="2" l="1"/>
  <c r="D296" i="2"/>
  <c r="F296" i="2" l="1"/>
  <c r="I296" i="2" s="1"/>
  <c r="C297" i="2" l="1"/>
  <c r="G297" i="2" l="1"/>
  <c r="D297" i="2"/>
  <c r="F297" i="2" s="1"/>
  <c r="I297" i="2" s="1"/>
  <c r="C298" i="2" l="1"/>
  <c r="G298" i="2" l="1"/>
  <c r="D298" i="2"/>
  <c r="F298" i="2" l="1"/>
  <c r="I298" i="2" s="1"/>
  <c r="C299" i="2" l="1"/>
  <c r="G299" i="2" l="1"/>
  <c r="D299" i="2"/>
  <c r="F299" i="2" s="1"/>
  <c r="I299" i="2" s="1"/>
  <c r="C300" i="2" l="1"/>
  <c r="G300" i="2" l="1"/>
  <c r="D300" i="2"/>
  <c r="F300" i="2" s="1"/>
  <c r="I300" i="2" s="1"/>
  <c r="C301" i="2" l="1"/>
  <c r="G301" i="2" l="1"/>
  <c r="D301" i="2"/>
  <c r="F301" i="2" s="1"/>
  <c r="I301" i="2" s="1"/>
  <c r="C302" i="2" l="1"/>
  <c r="G302" i="2" l="1"/>
  <c r="D302" i="2"/>
  <c r="F302" i="2" s="1"/>
  <c r="I302" i="2" l="1"/>
  <c r="C303" i="2" s="1"/>
  <c r="G303" i="2" l="1"/>
  <c r="D303" i="2"/>
  <c r="F303" i="2" s="1"/>
  <c r="I303" i="2" s="1"/>
  <c r="C304" i="2" l="1"/>
  <c r="G304" i="2" l="1"/>
  <c r="D304" i="2"/>
  <c r="F304" i="2" l="1"/>
  <c r="I304" i="2" s="1"/>
  <c r="C305" i="2" l="1"/>
  <c r="G305" i="2" l="1"/>
  <c r="D305" i="2"/>
  <c r="F305" i="2" l="1"/>
  <c r="I305" i="2" s="1"/>
  <c r="C306" i="2" l="1"/>
  <c r="G306" i="2" l="1"/>
  <c r="D306" i="2"/>
  <c r="F306" i="2" l="1"/>
  <c r="I306" i="2" s="1"/>
  <c r="C307" i="2" l="1"/>
  <c r="G307" i="2" l="1"/>
  <c r="D307" i="2"/>
  <c r="F307" i="2" l="1"/>
  <c r="I307" i="2" s="1"/>
  <c r="C308" i="2" l="1"/>
  <c r="G308" i="2" l="1"/>
  <c r="D308" i="2"/>
  <c r="F308" i="2" s="1"/>
  <c r="I308" i="2" s="1"/>
  <c r="C309" i="2" l="1"/>
  <c r="G309" i="2" l="1"/>
  <c r="D309" i="2"/>
  <c r="F309" i="2" l="1"/>
  <c r="I309" i="2" s="1"/>
  <c r="C310" i="2" l="1"/>
  <c r="G310" i="2" l="1"/>
  <c r="D310" i="2"/>
  <c r="F310" i="2" s="1"/>
  <c r="I310" i="2" s="1"/>
  <c r="C311" i="2" l="1"/>
  <c r="G311" i="2" l="1"/>
  <c r="D311" i="2"/>
  <c r="F311" i="2" s="1"/>
  <c r="I311" i="2" s="1"/>
  <c r="C312" i="2" l="1"/>
  <c r="G312" i="2" l="1"/>
  <c r="D312" i="2"/>
  <c r="F312" i="2" s="1"/>
  <c r="I312" i="2" l="1"/>
  <c r="C313" i="2" s="1"/>
  <c r="G313" i="2" l="1"/>
  <c r="D313" i="2"/>
  <c r="F313" i="2" s="1"/>
  <c r="I313" i="2" s="1"/>
  <c r="C314" i="2" l="1"/>
  <c r="G314" i="2" l="1"/>
  <c r="D314" i="2"/>
  <c r="F314" i="2" s="1"/>
  <c r="I314" i="2" l="1"/>
  <c r="C315" i="2" s="1"/>
  <c r="G315" i="2" l="1"/>
  <c r="D315" i="2"/>
  <c r="F315" i="2" l="1"/>
  <c r="I315" i="2" s="1"/>
  <c r="C316" i="2" s="1"/>
  <c r="G316" i="2" l="1"/>
  <c r="D316" i="2"/>
  <c r="F316" i="2" s="1"/>
  <c r="I316" i="2" s="1"/>
  <c r="C317" i="2" l="1"/>
  <c r="G317" i="2" l="1"/>
  <c r="D317" i="2"/>
  <c r="F317" i="2" l="1"/>
  <c r="I317" i="2" s="1"/>
  <c r="C318" i="2" l="1"/>
  <c r="G318" i="2" l="1"/>
  <c r="D318" i="2"/>
  <c r="F318" i="2" l="1"/>
  <c r="I318" i="2" s="1"/>
  <c r="C319" i="2" l="1"/>
  <c r="G319" i="2" l="1"/>
  <c r="D319" i="2"/>
  <c r="F319" i="2" l="1"/>
  <c r="I319" i="2" s="1"/>
  <c r="C320" i="2" l="1"/>
  <c r="G320" i="2" l="1"/>
  <c r="D320" i="2"/>
  <c r="F320" i="2" s="1"/>
  <c r="I320" i="2" l="1"/>
  <c r="C321" i="2" s="1"/>
  <c r="G321" i="2" l="1"/>
  <c r="D321" i="2"/>
  <c r="F321" i="2" s="1"/>
  <c r="I321" i="2" l="1"/>
  <c r="C322" i="2" s="1"/>
  <c r="G322" i="2" l="1"/>
  <c r="D322" i="2"/>
  <c r="F322" i="2" s="1"/>
  <c r="I322" i="2" s="1"/>
  <c r="C323" i="2" l="1"/>
  <c r="G323" i="2" l="1"/>
  <c r="D323" i="2"/>
  <c r="F323" i="2" s="1"/>
  <c r="I323" i="2" l="1"/>
  <c r="C324" i="2" s="1"/>
  <c r="G324" i="2" l="1"/>
  <c r="D324" i="2"/>
  <c r="F324" i="2" s="1"/>
  <c r="I324" i="2" s="1"/>
  <c r="C325" i="2" l="1"/>
  <c r="G325" i="2" l="1"/>
  <c r="D325" i="2"/>
  <c r="F325" i="2" l="1"/>
  <c r="I325" i="2" s="1"/>
  <c r="C326" i="2" l="1"/>
  <c r="G326" i="2" l="1"/>
  <c r="D326" i="2"/>
  <c r="F326" i="2" l="1"/>
  <c r="I326" i="2" s="1"/>
  <c r="C327" i="2" s="1"/>
  <c r="G327" i="2" l="1"/>
  <c r="D327" i="2"/>
  <c r="F327" i="2" l="1"/>
  <c r="I327" i="2" s="1"/>
  <c r="C328" i="2" l="1"/>
  <c r="G328" i="2" l="1"/>
  <c r="D328" i="2"/>
  <c r="F328" i="2" l="1"/>
  <c r="I328" i="2" s="1"/>
  <c r="C329" i="2" l="1"/>
  <c r="G329" i="2" l="1"/>
  <c r="D329" i="2"/>
  <c r="F329" i="2" l="1"/>
  <c r="I329" i="2" s="1"/>
  <c r="C330" i="2" s="1"/>
  <c r="G330" i="2" l="1"/>
  <c r="D330" i="2"/>
  <c r="F330" i="2" s="1"/>
  <c r="I330" i="2" l="1"/>
  <c r="C331" i="2" s="1"/>
  <c r="G331" i="2" l="1"/>
  <c r="D331" i="2"/>
  <c r="F331" i="2" s="1"/>
  <c r="I331" i="2" s="1"/>
  <c r="C332" i="2" l="1"/>
  <c r="G332" i="2" l="1"/>
  <c r="D332" i="2"/>
  <c r="F332" i="2" l="1"/>
  <c r="I332" i="2" s="1"/>
  <c r="C333" i="2" l="1"/>
  <c r="G333" i="2" l="1"/>
  <c r="D333" i="2"/>
  <c r="F333" i="2" s="1"/>
  <c r="I333" i="2" s="1"/>
  <c r="C334" i="2" l="1"/>
  <c r="G334" i="2" l="1"/>
  <c r="D334" i="2"/>
  <c r="F334" i="2" l="1"/>
  <c r="I334" i="2" s="1"/>
  <c r="C335" i="2" l="1"/>
  <c r="G335" i="2" l="1"/>
  <c r="D335" i="2"/>
  <c r="F335" i="2" l="1"/>
  <c r="I335" i="2" s="1"/>
  <c r="C336" i="2" l="1"/>
  <c r="G336" i="2" l="1"/>
  <c r="D336" i="2"/>
  <c r="F336" i="2" l="1"/>
  <c r="I336" i="2" s="1"/>
  <c r="C337" i="2" l="1"/>
  <c r="G337" i="2" l="1"/>
  <c r="D337" i="2"/>
  <c r="F337" i="2" s="1"/>
  <c r="I337" i="2" l="1"/>
  <c r="C338" i="2" s="1"/>
  <c r="G338" i="2" l="1"/>
  <c r="D338" i="2"/>
  <c r="F338" i="2" l="1"/>
  <c r="I338" i="2" s="1"/>
  <c r="C339" i="2" l="1"/>
  <c r="G339" i="2" l="1"/>
  <c r="D339" i="2"/>
  <c r="F339" i="2" s="1"/>
  <c r="I339" i="2" l="1"/>
  <c r="C340" i="2" s="1"/>
  <c r="G340" i="2" l="1"/>
  <c r="D340" i="2"/>
  <c r="F340" i="2" s="1"/>
  <c r="I340" i="2" s="1"/>
  <c r="C341" i="2" l="1"/>
  <c r="G341" i="2" l="1"/>
  <c r="D341" i="2"/>
  <c r="F341" i="2" l="1"/>
  <c r="I341" i="2" s="1"/>
  <c r="C342" i="2" l="1"/>
  <c r="G342" i="2" l="1"/>
  <c r="D342" i="2"/>
  <c r="F342" i="2" s="1"/>
  <c r="I342" i="2" s="1"/>
  <c r="C343" i="2" l="1"/>
  <c r="G343" i="2" l="1"/>
  <c r="D343" i="2"/>
  <c r="F343" i="2" s="1"/>
  <c r="I343" i="2" s="1"/>
  <c r="C344" i="2" l="1"/>
  <c r="G344" i="2" l="1"/>
  <c r="D344" i="2"/>
  <c r="F344" i="2" s="1"/>
  <c r="I344" i="2" l="1"/>
  <c r="C345" i="2" s="1"/>
  <c r="G345" i="2" l="1"/>
  <c r="D345" i="2"/>
  <c r="F345" i="2" s="1"/>
  <c r="I345" i="2" s="1"/>
  <c r="C346" i="2" l="1"/>
  <c r="G346" i="2" l="1"/>
  <c r="D346" i="2"/>
  <c r="F346" i="2" s="1"/>
  <c r="I346" i="2" l="1"/>
  <c r="C347" i="2" s="1"/>
  <c r="G347" i="2" l="1"/>
  <c r="D347" i="2"/>
  <c r="F347" i="2" l="1"/>
  <c r="I347" i="2" s="1"/>
  <c r="C348" i="2" s="1"/>
  <c r="G348" i="2" l="1"/>
  <c r="D348" i="2"/>
  <c r="F348" i="2" s="1"/>
  <c r="I348" i="2" s="1"/>
  <c r="C349" i="2" l="1"/>
  <c r="G349" i="2" l="1"/>
  <c r="D349" i="2"/>
  <c r="F349" i="2" l="1"/>
  <c r="I349" i="2" s="1"/>
  <c r="C350" i="2" l="1"/>
  <c r="G350" i="2" l="1"/>
  <c r="D350" i="2"/>
  <c r="F350" i="2" l="1"/>
  <c r="I350" i="2" s="1"/>
  <c r="C351" i="2" l="1"/>
  <c r="G351" i="2" l="1"/>
  <c r="D351" i="2"/>
  <c r="F351" i="2" l="1"/>
  <c r="I351" i="2" s="1"/>
  <c r="C352" i="2" l="1"/>
  <c r="G352" i="2" l="1"/>
  <c r="D352" i="2"/>
  <c r="F352" i="2" s="1"/>
  <c r="I352" i="2" l="1"/>
  <c r="C353" i="2" s="1"/>
  <c r="G353" i="2" l="1"/>
  <c r="D353" i="2"/>
  <c r="F353" i="2" s="1"/>
  <c r="I353" i="2" l="1"/>
  <c r="C354" i="2" s="1"/>
  <c r="G354" i="2" l="1"/>
  <c r="D354" i="2"/>
  <c r="F354" i="2" s="1"/>
  <c r="I354" i="2" s="1"/>
  <c r="C355" i="2" l="1"/>
  <c r="G355" i="2" l="1"/>
  <c r="D355" i="2"/>
  <c r="F355" i="2" s="1"/>
  <c r="I355" i="2" l="1"/>
  <c r="C356" i="2" s="1"/>
  <c r="G356" i="2" l="1"/>
  <c r="D356" i="2"/>
  <c r="F356" i="2" s="1"/>
  <c r="I356" i="2" s="1"/>
  <c r="C357" i="2" l="1"/>
  <c r="G357" i="2" l="1"/>
  <c r="D357" i="2"/>
  <c r="F357" i="2" l="1"/>
  <c r="I357" i="2" s="1"/>
  <c r="C358" i="2" l="1"/>
  <c r="G358" i="2" l="1"/>
  <c r="D358" i="2"/>
  <c r="F358" i="2" l="1"/>
  <c r="I358" i="2" s="1"/>
  <c r="C359" i="2" s="1"/>
  <c r="G359" i="2" l="1"/>
  <c r="D359" i="2"/>
  <c r="F359" i="2" l="1"/>
  <c r="I359" i="2" s="1"/>
  <c r="C360" i="2" l="1"/>
  <c r="G360" i="2" l="1"/>
  <c r="D360" i="2"/>
  <c r="F360" i="2" l="1"/>
  <c r="I360" i="2" s="1"/>
  <c r="C361" i="2" l="1"/>
  <c r="G361" i="2" l="1"/>
  <c r="D361" i="2"/>
  <c r="F361" i="2" l="1"/>
  <c r="I361" i="2" s="1"/>
  <c r="C362" i="2" s="1"/>
  <c r="G362" i="2" l="1"/>
  <c r="D362" i="2"/>
  <c r="F362" i="2" s="1"/>
  <c r="I362" i="2" l="1"/>
  <c r="C363" i="2" s="1"/>
  <c r="J4" i="2" s="1"/>
  <c r="G363" i="2" l="1"/>
  <c r="D363" i="2"/>
  <c r="F363" i="2" s="1"/>
  <c r="I363" i="2" s="1"/>
  <c r="J363" i="2" s="1"/>
  <c r="E363" i="2" s="1"/>
  <c r="J5" i="2"/>
  <c r="E5" i="2" s="1"/>
  <c r="J6" i="2"/>
  <c r="E6" i="2" s="1"/>
  <c r="J7" i="2"/>
  <c r="E7" i="2" s="1"/>
  <c r="H7" i="2" s="1"/>
  <c r="J8" i="2"/>
  <c r="E8" i="2" s="1"/>
  <c r="H8" i="2" s="1"/>
  <c r="J9" i="2"/>
  <c r="E9" i="2" s="1"/>
  <c r="H9" i="2" s="1"/>
  <c r="J10" i="2"/>
  <c r="E10" i="2" s="1"/>
  <c r="H10" i="2" s="1"/>
  <c r="J11" i="2"/>
  <c r="E11" i="2" s="1"/>
  <c r="H11" i="2" s="1"/>
  <c r="J12" i="2"/>
  <c r="E12" i="2" s="1"/>
  <c r="H12" i="2" s="1"/>
  <c r="J13" i="2"/>
  <c r="E13" i="2" s="1"/>
  <c r="H13" i="2" s="1"/>
  <c r="J14" i="2"/>
  <c r="E14" i="2" s="1"/>
  <c r="H14" i="2" s="1"/>
  <c r="J15" i="2"/>
  <c r="E15" i="2" s="1"/>
  <c r="H15" i="2" s="1"/>
  <c r="J16" i="2"/>
  <c r="E16" i="2" s="1"/>
  <c r="H16" i="2" s="1"/>
  <c r="J17" i="2"/>
  <c r="E17" i="2" s="1"/>
  <c r="H17" i="2" s="1"/>
  <c r="J18" i="2"/>
  <c r="E18" i="2" s="1"/>
  <c r="H18" i="2" s="1"/>
  <c r="J19" i="2"/>
  <c r="E19" i="2" s="1"/>
  <c r="H19" i="2" s="1"/>
  <c r="J20" i="2"/>
  <c r="E20" i="2" s="1"/>
  <c r="H20" i="2" s="1"/>
  <c r="J21" i="2"/>
  <c r="E21" i="2" s="1"/>
  <c r="H21" i="2" s="1"/>
  <c r="J22" i="2"/>
  <c r="E22" i="2" s="1"/>
  <c r="H22" i="2" s="1"/>
  <c r="J23" i="2"/>
  <c r="E23" i="2" s="1"/>
  <c r="H23" i="2" s="1"/>
  <c r="J24" i="2"/>
  <c r="E24" i="2" s="1"/>
  <c r="H24" i="2" s="1"/>
  <c r="J25" i="2"/>
  <c r="E25" i="2" s="1"/>
  <c r="H25" i="2" s="1"/>
  <c r="J26" i="2"/>
  <c r="E26" i="2" s="1"/>
  <c r="H26" i="2" s="1"/>
  <c r="J27" i="2"/>
  <c r="E27" i="2" s="1"/>
  <c r="H27" i="2" s="1"/>
  <c r="J28" i="2"/>
  <c r="E28" i="2" s="1"/>
  <c r="H28" i="2" s="1"/>
  <c r="J29" i="2"/>
  <c r="E29" i="2" s="1"/>
  <c r="H29" i="2" s="1"/>
  <c r="J30" i="2"/>
  <c r="E30" i="2" s="1"/>
  <c r="H30" i="2" s="1"/>
  <c r="J31" i="2"/>
  <c r="E31" i="2" s="1"/>
  <c r="H31" i="2" s="1"/>
  <c r="J32" i="2"/>
  <c r="E32" i="2" s="1"/>
  <c r="H32" i="2" s="1"/>
  <c r="J33" i="2"/>
  <c r="E33" i="2" s="1"/>
  <c r="H33" i="2" s="1"/>
  <c r="J34" i="2"/>
  <c r="E34" i="2" s="1"/>
  <c r="H34" i="2" s="1"/>
  <c r="J35" i="2"/>
  <c r="E35" i="2" s="1"/>
  <c r="H35" i="2" s="1"/>
  <c r="J36" i="2"/>
  <c r="E36" i="2" s="1"/>
  <c r="H36" i="2" s="1"/>
  <c r="J37" i="2"/>
  <c r="E37" i="2" s="1"/>
  <c r="H37" i="2" s="1"/>
  <c r="J38" i="2"/>
  <c r="E38" i="2" s="1"/>
  <c r="H38" i="2" s="1"/>
  <c r="J39" i="2"/>
  <c r="E39" i="2" s="1"/>
  <c r="H39" i="2" s="1"/>
  <c r="J40" i="2"/>
  <c r="E40" i="2" s="1"/>
  <c r="H40" i="2" s="1"/>
  <c r="J41" i="2"/>
  <c r="E41" i="2" s="1"/>
  <c r="H41" i="2" s="1"/>
  <c r="J42" i="2"/>
  <c r="E42" i="2" s="1"/>
  <c r="H42" i="2" s="1"/>
  <c r="J43" i="2"/>
  <c r="E43" i="2" s="1"/>
  <c r="H43" i="2" s="1"/>
  <c r="J44" i="2"/>
  <c r="E44" i="2" s="1"/>
  <c r="H44" i="2" s="1"/>
  <c r="J45" i="2"/>
  <c r="E45" i="2" s="1"/>
  <c r="H45" i="2" s="1"/>
  <c r="J46" i="2"/>
  <c r="E46" i="2" s="1"/>
  <c r="H46" i="2" s="1"/>
  <c r="J47" i="2"/>
  <c r="E47" i="2" s="1"/>
  <c r="H47" i="2" s="1"/>
  <c r="J48" i="2"/>
  <c r="E48" i="2" s="1"/>
  <c r="H48" i="2" s="1"/>
  <c r="J49" i="2"/>
  <c r="E49" i="2" s="1"/>
  <c r="H49" i="2" s="1"/>
  <c r="J50" i="2"/>
  <c r="E50" i="2" s="1"/>
  <c r="H50" i="2" s="1"/>
  <c r="J51" i="2"/>
  <c r="E51" i="2" s="1"/>
  <c r="H51" i="2" s="1"/>
  <c r="J52" i="2"/>
  <c r="E52" i="2" s="1"/>
  <c r="H52" i="2" s="1"/>
  <c r="J53" i="2"/>
  <c r="E53" i="2" s="1"/>
  <c r="H53" i="2" s="1"/>
  <c r="J54" i="2"/>
  <c r="E54" i="2" s="1"/>
  <c r="H54" i="2" s="1"/>
  <c r="J55" i="2"/>
  <c r="E55" i="2" s="1"/>
  <c r="H55" i="2" s="1"/>
  <c r="J56" i="2"/>
  <c r="E56" i="2" s="1"/>
  <c r="H56" i="2" s="1"/>
  <c r="J57" i="2"/>
  <c r="E57" i="2" s="1"/>
  <c r="H57" i="2" s="1"/>
  <c r="J58" i="2"/>
  <c r="E58" i="2" s="1"/>
  <c r="H58" i="2" s="1"/>
  <c r="J59" i="2"/>
  <c r="E59" i="2" s="1"/>
  <c r="H59" i="2" s="1"/>
  <c r="J60" i="2"/>
  <c r="E60" i="2" s="1"/>
  <c r="H60" i="2" s="1"/>
  <c r="J61" i="2"/>
  <c r="E61" i="2" s="1"/>
  <c r="H61" i="2" s="1"/>
  <c r="J62" i="2"/>
  <c r="E62" i="2" s="1"/>
  <c r="H62" i="2" s="1"/>
  <c r="J63" i="2"/>
  <c r="E63" i="2" s="1"/>
  <c r="H63" i="2" s="1"/>
  <c r="J64" i="2"/>
  <c r="E64" i="2" s="1"/>
  <c r="H64" i="2" s="1"/>
  <c r="J65" i="2"/>
  <c r="E65" i="2" s="1"/>
  <c r="H65" i="2" s="1"/>
  <c r="J66" i="2"/>
  <c r="E66" i="2" s="1"/>
  <c r="H66" i="2" s="1"/>
  <c r="J67" i="2"/>
  <c r="E67" i="2" s="1"/>
  <c r="H67" i="2" s="1"/>
  <c r="J68" i="2"/>
  <c r="E68" i="2" s="1"/>
  <c r="H68" i="2" s="1"/>
  <c r="J69" i="2"/>
  <c r="E69" i="2" s="1"/>
  <c r="H69" i="2" s="1"/>
  <c r="J70" i="2"/>
  <c r="E70" i="2" s="1"/>
  <c r="H70" i="2" s="1"/>
  <c r="J71" i="2"/>
  <c r="E71" i="2" s="1"/>
  <c r="H71" i="2" s="1"/>
  <c r="J72" i="2"/>
  <c r="E72" i="2" s="1"/>
  <c r="H72" i="2" s="1"/>
  <c r="J73" i="2"/>
  <c r="E73" i="2" s="1"/>
  <c r="H73" i="2" s="1"/>
  <c r="J74" i="2"/>
  <c r="E74" i="2" s="1"/>
  <c r="H74" i="2" s="1"/>
  <c r="J75" i="2"/>
  <c r="E75" i="2" s="1"/>
  <c r="H75" i="2" s="1"/>
  <c r="J76" i="2"/>
  <c r="E76" i="2" s="1"/>
  <c r="H76" i="2" s="1"/>
  <c r="J77" i="2"/>
  <c r="E77" i="2" s="1"/>
  <c r="H77" i="2" s="1"/>
  <c r="J78" i="2"/>
  <c r="E78" i="2" s="1"/>
  <c r="H78" i="2" s="1"/>
  <c r="J79" i="2"/>
  <c r="E79" i="2" s="1"/>
  <c r="H79" i="2" s="1"/>
  <c r="J80" i="2"/>
  <c r="E80" i="2" s="1"/>
  <c r="H80" i="2" s="1"/>
  <c r="J81" i="2"/>
  <c r="E81" i="2" s="1"/>
  <c r="H81" i="2" s="1"/>
  <c r="J82" i="2"/>
  <c r="E82" i="2" s="1"/>
  <c r="H82" i="2" s="1"/>
  <c r="J83" i="2"/>
  <c r="E83" i="2" s="1"/>
  <c r="H83" i="2" s="1"/>
  <c r="J84" i="2"/>
  <c r="E84" i="2" s="1"/>
  <c r="H84" i="2" s="1"/>
  <c r="J85" i="2"/>
  <c r="E85" i="2" s="1"/>
  <c r="H85" i="2" s="1"/>
  <c r="J86" i="2"/>
  <c r="E86" i="2" s="1"/>
  <c r="H86" i="2" s="1"/>
  <c r="J87" i="2"/>
  <c r="E87" i="2" s="1"/>
  <c r="H87" i="2" s="1"/>
  <c r="J88" i="2"/>
  <c r="E88" i="2" s="1"/>
  <c r="H88" i="2" s="1"/>
  <c r="J89" i="2"/>
  <c r="E89" i="2" s="1"/>
  <c r="H89" i="2" s="1"/>
  <c r="J90" i="2"/>
  <c r="E90" i="2" s="1"/>
  <c r="H90" i="2" s="1"/>
  <c r="J91" i="2"/>
  <c r="E91" i="2" s="1"/>
  <c r="H91" i="2" s="1"/>
  <c r="J92" i="2"/>
  <c r="E92" i="2" s="1"/>
  <c r="H92" i="2" s="1"/>
  <c r="J93" i="2"/>
  <c r="E93" i="2" s="1"/>
  <c r="H93" i="2" s="1"/>
  <c r="J94" i="2"/>
  <c r="E94" i="2" s="1"/>
  <c r="H94" i="2" s="1"/>
  <c r="J95" i="2"/>
  <c r="E95" i="2" s="1"/>
  <c r="H95" i="2" s="1"/>
  <c r="J96" i="2"/>
  <c r="E96" i="2" s="1"/>
  <c r="H96" i="2" s="1"/>
  <c r="J97" i="2"/>
  <c r="E97" i="2" s="1"/>
  <c r="H97" i="2" s="1"/>
  <c r="J98" i="2"/>
  <c r="E98" i="2" s="1"/>
  <c r="H98" i="2" s="1"/>
  <c r="J99" i="2"/>
  <c r="E99" i="2" s="1"/>
  <c r="H99" i="2" s="1"/>
  <c r="J100" i="2"/>
  <c r="E100" i="2" s="1"/>
  <c r="H100" i="2" s="1"/>
  <c r="J101" i="2"/>
  <c r="E101" i="2" s="1"/>
  <c r="H101" i="2" s="1"/>
  <c r="J102" i="2"/>
  <c r="E102" i="2" s="1"/>
  <c r="H102" i="2" s="1"/>
  <c r="J103" i="2"/>
  <c r="E103" i="2" s="1"/>
  <c r="H103" i="2" s="1"/>
  <c r="J104" i="2"/>
  <c r="E104" i="2" s="1"/>
  <c r="H104" i="2" s="1"/>
  <c r="J105" i="2"/>
  <c r="E105" i="2" s="1"/>
  <c r="H105" i="2" s="1"/>
  <c r="J106" i="2"/>
  <c r="E106" i="2" s="1"/>
  <c r="H106" i="2" s="1"/>
  <c r="J107" i="2"/>
  <c r="E107" i="2" s="1"/>
  <c r="H107" i="2" s="1"/>
  <c r="J108" i="2"/>
  <c r="E108" i="2" s="1"/>
  <c r="H108" i="2" s="1"/>
  <c r="J109" i="2"/>
  <c r="E109" i="2" s="1"/>
  <c r="H109" i="2" s="1"/>
  <c r="J110" i="2"/>
  <c r="E110" i="2" s="1"/>
  <c r="H110" i="2" s="1"/>
  <c r="J111" i="2"/>
  <c r="E111" i="2" s="1"/>
  <c r="H111" i="2" s="1"/>
  <c r="J112" i="2"/>
  <c r="E112" i="2" s="1"/>
  <c r="H112" i="2" s="1"/>
  <c r="J113" i="2"/>
  <c r="E113" i="2" s="1"/>
  <c r="H113" i="2" s="1"/>
  <c r="J114" i="2"/>
  <c r="E114" i="2" s="1"/>
  <c r="H114" i="2" s="1"/>
  <c r="J115" i="2"/>
  <c r="E115" i="2" s="1"/>
  <c r="H115" i="2" s="1"/>
  <c r="J116" i="2"/>
  <c r="E116" i="2" s="1"/>
  <c r="H116" i="2" s="1"/>
  <c r="J117" i="2"/>
  <c r="E117" i="2" s="1"/>
  <c r="H117" i="2" s="1"/>
  <c r="J118" i="2"/>
  <c r="E118" i="2" s="1"/>
  <c r="H118" i="2" s="1"/>
  <c r="J119" i="2"/>
  <c r="E119" i="2" s="1"/>
  <c r="H119" i="2" s="1"/>
  <c r="J120" i="2"/>
  <c r="E120" i="2" s="1"/>
  <c r="H120" i="2" s="1"/>
  <c r="J121" i="2"/>
  <c r="E121" i="2" s="1"/>
  <c r="H121" i="2" s="1"/>
  <c r="J122" i="2"/>
  <c r="E122" i="2" s="1"/>
  <c r="H122" i="2" s="1"/>
  <c r="J123" i="2"/>
  <c r="E123" i="2" s="1"/>
  <c r="H123" i="2" s="1"/>
  <c r="J124" i="2"/>
  <c r="E124" i="2" s="1"/>
  <c r="H124" i="2" s="1"/>
  <c r="J125" i="2"/>
  <c r="E125" i="2" s="1"/>
  <c r="H125" i="2" s="1"/>
  <c r="J126" i="2"/>
  <c r="E126" i="2" s="1"/>
  <c r="H126" i="2" s="1"/>
  <c r="J127" i="2"/>
  <c r="E127" i="2" s="1"/>
  <c r="H127" i="2" s="1"/>
  <c r="J128" i="2"/>
  <c r="E128" i="2" s="1"/>
  <c r="H128" i="2" s="1"/>
  <c r="J129" i="2"/>
  <c r="E129" i="2" s="1"/>
  <c r="H129" i="2" s="1"/>
  <c r="J130" i="2"/>
  <c r="E130" i="2" s="1"/>
  <c r="H130" i="2" s="1"/>
  <c r="J131" i="2"/>
  <c r="E131" i="2" s="1"/>
  <c r="H131" i="2" s="1"/>
  <c r="J132" i="2"/>
  <c r="E132" i="2" s="1"/>
  <c r="H132" i="2" s="1"/>
  <c r="J133" i="2"/>
  <c r="E133" i="2" s="1"/>
  <c r="H133" i="2" s="1"/>
  <c r="J134" i="2"/>
  <c r="E134" i="2" s="1"/>
  <c r="H134" i="2" s="1"/>
  <c r="J135" i="2"/>
  <c r="E135" i="2" s="1"/>
  <c r="H135" i="2" s="1"/>
  <c r="J136" i="2"/>
  <c r="E136" i="2" s="1"/>
  <c r="H136" i="2" s="1"/>
  <c r="J137" i="2"/>
  <c r="E137" i="2" s="1"/>
  <c r="H137" i="2" s="1"/>
  <c r="J138" i="2"/>
  <c r="E138" i="2" s="1"/>
  <c r="H138" i="2" s="1"/>
  <c r="J139" i="2"/>
  <c r="E139" i="2" s="1"/>
  <c r="H139" i="2" s="1"/>
  <c r="J140" i="2"/>
  <c r="E140" i="2" s="1"/>
  <c r="H140" i="2" s="1"/>
  <c r="J141" i="2"/>
  <c r="E141" i="2" s="1"/>
  <c r="H141" i="2" s="1"/>
  <c r="J142" i="2"/>
  <c r="E142" i="2" s="1"/>
  <c r="H142" i="2" s="1"/>
  <c r="J143" i="2"/>
  <c r="E143" i="2" s="1"/>
  <c r="H143" i="2" s="1"/>
  <c r="J144" i="2"/>
  <c r="E144" i="2" s="1"/>
  <c r="H144" i="2" s="1"/>
  <c r="J145" i="2"/>
  <c r="E145" i="2" s="1"/>
  <c r="H145" i="2" s="1"/>
  <c r="J146" i="2"/>
  <c r="E146" i="2" s="1"/>
  <c r="H146" i="2" s="1"/>
  <c r="J147" i="2"/>
  <c r="E147" i="2" s="1"/>
  <c r="H147" i="2" s="1"/>
  <c r="J148" i="2"/>
  <c r="E148" i="2" s="1"/>
  <c r="H148" i="2" s="1"/>
  <c r="J149" i="2"/>
  <c r="E149" i="2" s="1"/>
  <c r="H149" i="2" s="1"/>
  <c r="J150" i="2"/>
  <c r="E150" i="2" s="1"/>
  <c r="H150" i="2" s="1"/>
  <c r="J151" i="2"/>
  <c r="E151" i="2" s="1"/>
  <c r="H151" i="2" s="1"/>
  <c r="J152" i="2"/>
  <c r="E152" i="2" s="1"/>
  <c r="H152" i="2" s="1"/>
  <c r="J153" i="2"/>
  <c r="E153" i="2" s="1"/>
  <c r="H153" i="2" s="1"/>
  <c r="J154" i="2"/>
  <c r="E154" i="2" s="1"/>
  <c r="H154" i="2" s="1"/>
  <c r="J155" i="2"/>
  <c r="E155" i="2" s="1"/>
  <c r="H155" i="2" s="1"/>
  <c r="J156" i="2"/>
  <c r="E156" i="2" s="1"/>
  <c r="H156" i="2" s="1"/>
  <c r="J157" i="2"/>
  <c r="E157" i="2" s="1"/>
  <c r="H157" i="2" s="1"/>
  <c r="J158" i="2"/>
  <c r="E158" i="2" s="1"/>
  <c r="H158" i="2" s="1"/>
  <c r="J159" i="2"/>
  <c r="E159" i="2" s="1"/>
  <c r="H159" i="2" s="1"/>
  <c r="J160" i="2"/>
  <c r="E160" i="2" s="1"/>
  <c r="H160" i="2" s="1"/>
  <c r="J161" i="2"/>
  <c r="E161" i="2" s="1"/>
  <c r="H161" i="2" s="1"/>
  <c r="J162" i="2"/>
  <c r="E162" i="2" s="1"/>
  <c r="H162" i="2" s="1"/>
  <c r="J163" i="2"/>
  <c r="E163" i="2" s="1"/>
  <c r="H163" i="2" s="1"/>
  <c r="J164" i="2"/>
  <c r="E164" i="2" s="1"/>
  <c r="H164" i="2" s="1"/>
  <c r="J165" i="2"/>
  <c r="E165" i="2" s="1"/>
  <c r="H165" i="2" s="1"/>
  <c r="J166" i="2"/>
  <c r="E166" i="2" s="1"/>
  <c r="H166" i="2" s="1"/>
  <c r="J167" i="2"/>
  <c r="E167" i="2" s="1"/>
  <c r="H167" i="2" s="1"/>
  <c r="J168" i="2"/>
  <c r="E168" i="2" s="1"/>
  <c r="H168" i="2" s="1"/>
  <c r="J169" i="2"/>
  <c r="E169" i="2" s="1"/>
  <c r="H169" i="2" s="1"/>
  <c r="J170" i="2"/>
  <c r="E170" i="2" s="1"/>
  <c r="H170" i="2" s="1"/>
  <c r="J171" i="2"/>
  <c r="E171" i="2" s="1"/>
  <c r="H171" i="2" s="1"/>
  <c r="J172" i="2"/>
  <c r="E172" i="2" s="1"/>
  <c r="H172" i="2" s="1"/>
  <c r="J173" i="2"/>
  <c r="E173" i="2" s="1"/>
  <c r="H173" i="2" s="1"/>
  <c r="J174" i="2"/>
  <c r="E174" i="2" s="1"/>
  <c r="H174" i="2" s="1"/>
  <c r="J175" i="2"/>
  <c r="E175" i="2" s="1"/>
  <c r="H175" i="2" s="1"/>
  <c r="J176" i="2"/>
  <c r="E176" i="2" s="1"/>
  <c r="H176" i="2" s="1"/>
  <c r="J177" i="2"/>
  <c r="E177" i="2" s="1"/>
  <c r="H177" i="2" s="1"/>
  <c r="J178" i="2"/>
  <c r="E178" i="2" s="1"/>
  <c r="H178" i="2" s="1"/>
  <c r="J179" i="2"/>
  <c r="E179" i="2" s="1"/>
  <c r="H179" i="2" s="1"/>
  <c r="J180" i="2"/>
  <c r="E180" i="2" s="1"/>
  <c r="H180" i="2" s="1"/>
  <c r="J181" i="2"/>
  <c r="E181" i="2" s="1"/>
  <c r="H181" i="2" s="1"/>
  <c r="J182" i="2"/>
  <c r="E182" i="2" s="1"/>
  <c r="H182" i="2" s="1"/>
  <c r="J183" i="2"/>
  <c r="E183" i="2" s="1"/>
  <c r="H183" i="2" s="1"/>
  <c r="J184" i="2"/>
  <c r="E184" i="2" s="1"/>
  <c r="H184" i="2" s="1"/>
  <c r="J185" i="2"/>
  <c r="E185" i="2" s="1"/>
  <c r="H185" i="2" s="1"/>
  <c r="J186" i="2"/>
  <c r="E186" i="2" s="1"/>
  <c r="H186" i="2" s="1"/>
  <c r="J187" i="2"/>
  <c r="E187" i="2" s="1"/>
  <c r="H187" i="2" s="1"/>
  <c r="J188" i="2"/>
  <c r="E188" i="2" s="1"/>
  <c r="H188" i="2" s="1"/>
  <c r="J189" i="2"/>
  <c r="E189" i="2" s="1"/>
  <c r="H189" i="2" s="1"/>
  <c r="J190" i="2"/>
  <c r="E190" i="2" s="1"/>
  <c r="H190" i="2" s="1"/>
  <c r="J191" i="2"/>
  <c r="E191" i="2" s="1"/>
  <c r="H191" i="2" s="1"/>
  <c r="J192" i="2"/>
  <c r="E192" i="2" s="1"/>
  <c r="H192" i="2" s="1"/>
  <c r="J193" i="2"/>
  <c r="E193" i="2" s="1"/>
  <c r="H193" i="2" s="1"/>
  <c r="J194" i="2"/>
  <c r="E194" i="2" s="1"/>
  <c r="H194" i="2" s="1"/>
  <c r="J195" i="2"/>
  <c r="E195" i="2" s="1"/>
  <c r="H195" i="2" s="1"/>
  <c r="J196" i="2"/>
  <c r="E196" i="2" s="1"/>
  <c r="H196" i="2" s="1"/>
  <c r="J197" i="2"/>
  <c r="E197" i="2" s="1"/>
  <c r="H197" i="2" s="1"/>
  <c r="J198" i="2"/>
  <c r="E198" i="2" s="1"/>
  <c r="H198" i="2" s="1"/>
  <c r="J199" i="2"/>
  <c r="E199" i="2" s="1"/>
  <c r="H199" i="2" s="1"/>
  <c r="J200" i="2"/>
  <c r="E200" i="2" s="1"/>
  <c r="H200" i="2" s="1"/>
  <c r="J201" i="2"/>
  <c r="E201" i="2" s="1"/>
  <c r="H201" i="2" s="1"/>
  <c r="J202" i="2"/>
  <c r="E202" i="2" s="1"/>
  <c r="H202" i="2" s="1"/>
  <c r="J203" i="2"/>
  <c r="E203" i="2" s="1"/>
  <c r="H203" i="2" s="1"/>
  <c r="J204" i="2"/>
  <c r="E204" i="2" s="1"/>
  <c r="H204" i="2" s="1"/>
  <c r="J205" i="2"/>
  <c r="E205" i="2" s="1"/>
  <c r="H205" i="2" s="1"/>
  <c r="J206" i="2"/>
  <c r="E206" i="2" s="1"/>
  <c r="H206" i="2" s="1"/>
  <c r="J207" i="2"/>
  <c r="E207" i="2" s="1"/>
  <c r="H207" i="2" s="1"/>
  <c r="J208" i="2"/>
  <c r="E208" i="2" s="1"/>
  <c r="H208" i="2" s="1"/>
  <c r="J209" i="2"/>
  <c r="E209" i="2" s="1"/>
  <c r="H209" i="2" s="1"/>
  <c r="J210" i="2"/>
  <c r="E210" i="2" s="1"/>
  <c r="H210" i="2" s="1"/>
  <c r="J211" i="2"/>
  <c r="E211" i="2" s="1"/>
  <c r="H211" i="2" s="1"/>
  <c r="J212" i="2"/>
  <c r="E212" i="2" s="1"/>
  <c r="H212" i="2" s="1"/>
  <c r="J213" i="2"/>
  <c r="E213" i="2" s="1"/>
  <c r="H213" i="2" s="1"/>
  <c r="J214" i="2"/>
  <c r="E214" i="2" s="1"/>
  <c r="H214" i="2" s="1"/>
  <c r="J215" i="2"/>
  <c r="E215" i="2" s="1"/>
  <c r="H215" i="2" s="1"/>
  <c r="J216" i="2"/>
  <c r="E216" i="2" s="1"/>
  <c r="H216" i="2" s="1"/>
  <c r="J217" i="2"/>
  <c r="E217" i="2" s="1"/>
  <c r="H217" i="2" s="1"/>
  <c r="J218" i="2"/>
  <c r="E218" i="2" s="1"/>
  <c r="H218" i="2" s="1"/>
  <c r="J219" i="2"/>
  <c r="E219" i="2" s="1"/>
  <c r="H219" i="2" s="1"/>
  <c r="J220" i="2"/>
  <c r="E220" i="2" s="1"/>
  <c r="H220" i="2" s="1"/>
  <c r="J221" i="2"/>
  <c r="E221" i="2" s="1"/>
  <c r="H221" i="2" s="1"/>
  <c r="J222" i="2"/>
  <c r="E222" i="2" s="1"/>
  <c r="H222" i="2" s="1"/>
  <c r="J223" i="2"/>
  <c r="E223" i="2" s="1"/>
  <c r="H223" i="2" s="1"/>
  <c r="J224" i="2"/>
  <c r="E224" i="2" s="1"/>
  <c r="H224" i="2" s="1"/>
  <c r="J225" i="2"/>
  <c r="E225" i="2" s="1"/>
  <c r="H225" i="2" s="1"/>
  <c r="J226" i="2"/>
  <c r="E226" i="2" s="1"/>
  <c r="H226" i="2" s="1"/>
  <c r="J227" i="2"/>
  <c r="E227" i="2" s="1"/>
  <c r="H227" i="2" s="1"/>
  <c r="J228" i="2"/>
  <c r="E228" i="2" s="1"/>
  <c r="H228" i="2" s="1"/>
  <c r="J229" i="2"/>
  <c r="E229" i="2" s="1"/>
  <c r="H229" i="2" s="1"/>
  <c r="J230" i="2"/>
  <c r="E230" i="2" s="1"/>
  <c r="H230" i="2" s="1"/>
  <c r="J231" i="2"/>
  <c r="E231" i="2" s="1"/>
  <c r="H231" i="2" s="1"/>
  <c r="J232" i="2"/>
  <c r="E232" i="2" s="1"/>
  <c r="H232" i="2" s="1"/>
  <c r="J233" i="2"/>
  <c r="E233" i="2" s="1"/>
  <c r="H233" i="2" s="1"/>
  <c r="J234" i="2"/>
  <c r="E234" i="2" s="1"/>
  <c r="H234" i="2" s="1"/>
  <c r="J235" i="2"/>
  <c r="E235" i="2" s="1"/>
  <c r="H235" i="2" s="1"/>
  <c r="J236" i="2"/>
  <c r="E236" i="2" s="1"/>
  <c r="H236" i="2" s="1"/>
  <c r="J237" i="2"/>
  <c r="E237" i="2" s="1"/>
  <c r="H237" i="2" s="1"/>
  <c r="J238" i="2"/>
  <c r="E238" i="2" s="1"/>
  <c r="H238" i="2" s="1"/>
  <c r="J239" i="2"/>
  <c r="E239" i="2" s="1"/>
  <c r="H239" i="2" s="1"/>
  <c r="J240" i="2"/>
  <c r="E240" i="2" s="1"/>
  <c r="H240" i="2" s="1"/>
  <c r="J241" i="2"/>
  <c r="E241" i="2" s="1"/>
  <c r="H241" i="2" s="1"/>
  <c r="J242" i="2"/>
  <c r="E242" i="2" s="1"/>
  <c r="H242" i="2" s="1"/>
  <c r="J243" i="2"/>
  <c r="E243" i="2" s="1"/>
  <c r="H243" i="2" s="1"/>
  <c r="J244" i="2"/>
  <c r="E244" i="2" s="1"/>
  <c r="H244" i="2" s="1"/>
  <c r="J245" i="2"/>
  <c r="E245" i="2" s="1"/>
  <c r="H245" i="2" s="1"/>
  <c r="J246" i="2"/>
  <c r="E246" i="2" s="1"/>
  <c r="H246" i="2" s="1"/>
  <c r="J247" i="2"/>
  <c r="E247" i="2" s="1"/>
  <c r="H247" i="2" s="1"/>
  <c r="J248" i="2"/>
  <c r="E248" i="2" s="1"/>
  <c r="H248" i="2" s="1"/>
  <c r="J249" i="2"/>
  <c r="E249" i="2" s="1"/>
  <c r="H249" i="2" s="1"/>
  <c r="J250" i="2"/>
  <c r="E250" i="2" s="1"/>
  <c r="H250" i="2" s="1"/>
  <c r="J251" i="2"/>
  <c r="E251" i="2" s="1"/>
  <c r="H251" i="2" s="1"/>
  <c r="J252" i="2"/>
  <c r="E252" i="2" s="1"/>
  <c r="H252" i="2" s="1"/>
  <c r="J253" i="2"/>
  <c r="E253" i="2" s="1"/>
  <c r="H253" i="2" s="1"/>
  <c r="J254" i="2"/>
  <c r="E254" i="2" s="1"/>
  <c r="H254" i="2" s="1"/>
  <c r="J255" i="2"/>
  <c r="E255" i="2" s="1"/>
  <c r="H255" i="2" s="1"/>
  <c r="J256" i="2"/>
  <c r="E256" i="2" s="1"/>
  <c r="H256" i="2" s="1"/>
  <c r="J257" i="2"/>
  <c r="E257" i="2" s="1"/>
  <c r="H257" i="2" s="1"/>
  <c r="J258" i="2"/>
  <c r="E258" i="2" s="1"/>
  <c r="H258" i="2" s="1"/>
  <c r="J259" i="2"/>
  <c r="E259" i="2" s="1"/>
  <c r="H259" i="2" s="1"/>
  <c r="J260" i="2"/>
  <c r="E260" i="2" s="1"/>
  <c r="H260" i="2" s="1"/>
  <c r="J261" i="2"/>
  <c r="E261" i="2" s="1"/>
  <c r="H261" i="2" s="1"/>
  <c r="J262" i="2"/>
  <c r="E262" i="2" s="1"/>
  <c r="H262" i="2" s="1"/>
  <c r="J263" i="2"/>
  <c r="E263" i="2" s="1"/>
  <c r="H263" i="2" s="1"/>
  <c r="J264" i="2"/>
  <c r="E264" i="2" s="1"/>
  <c r="H264" i="2" s="1"/>
  <c r="J265" i="2"/>
  <c r="E265" i="2" s="1"/>
  <c r="H265" i="2" s="1"/>
  <c r="J266" i="2"/>
  <c r="E266" i="2" s="1"/>
  <c r="H266" i="2" s="1"/>
  <c r="J267" i="2"/>
  <c r="E267" i="2" s="1"/>
  <c r="H267" i="2" s="1"/>
  <c r="J268" i="2"/>
  <c r="E268" i="2" s="1"/>
  <c r="H268" i="2" s="1"/>
  <c r="J269" i="2"/>
  <c r="E269" i="2" s="1"/>
  <c r="H269" i="2" s="1"/>
  <c r="J270" i="2"/>
  <c r="E270" i="2" s="1"/>
  <c r="H270" i="2" s="1"/>
  <c r="J271" i="2"/>
  <c r="E271" i="2" s="1"/>
  <c r="H271" i="2" s="1"/>
  <c r="J272" i="2"/>
  <c r="E272" i="2" s="1"/>
  <c r="H272" i="2" s="1"/>
  <c r="J273" i="2"/>
  <c r="E273" i="2" s="1"/>
  <c r="H273" i="2" s="1"/>
  <c r="J274" i="2"/>
  <c r="E274" i="2" s="1"/>
  <c r="H274" i="2" s="1"/>
  <c r="J275" i="2"/>
  <c r="E275" i="2" s="1"/>
  <c r="H275" i="2" s="1"/>
  <c r="J276" i="2"/>
  <c r="E276" i="2" s="1"/>
  <c r="H276" i="2" s="1"/>
  <c r="J277" i="2"/>
  <c r="E277" i="2" s="1"/>
  <c r="H277" i="2" s="1"/>
  <c r="J278" i="2"/>
  <c r="E278" i="2" s="1"/>
  <c r="H278" i="2" s="1"/>
  <c r="J279" i="2"/>
  <c r="E279" i="2" s="1"/>
  <c r="H279" i="2" s="1"/>
  <c r="J280" i="2"/>
  <c r="E280" i="2" s="1"/>
  <c r="H280" i="2" s="1"/>
  <c r="J281" i="2"/>
  <c r="E281" i="2" s="1"/>
  <c r="H281" i="2" s="1"/>
  <c r="J282" i="2"/>
  <c r="E282" i="2" s="1"/>
  <c r="H282" i="2" s="1"/>
  <c r="J283" i="2"/>
  <c r="E283" i="2" s="1"/>
  <c r="H283" i="2" s="1"/>
  <c r="J284" i="2"/>
  <c r="E284" i="2" s="1"/>
  <c r="H284" i="2" s="1"/>
  <c r="J285" i="2"/>
  <c r="E285" i="2" s="1"/>
  <c r="H285" i="2" s="1"/>
  <c r="J286" i="2"/>
  <c r="E286" i="2" s="1"/>
  <c r="H286" i="2" s="1"/>
  <c r="J287" i="2"/>
  <c r="E287" i="2" s="1"/>
  <c r="H287" i="2" s="1"/>
  <c r="J288" i="2"/>
  <c r="E288" i="2" s="1"/>
  <c r="H288" i="2" s="1"/>
  <c r="J289" i="2"/>
  <c r="E289" i="2" s="1"/>
  <c r="H289" i="2" s="1"/>
  <c r="J290" i="2"/>
  <c r="E290" i="2" s="1"/>
  <c r="H290" i="2" s="1"/>
  <c r="J291" i="2"/>
  <c r="E291" i="2" s="1"/>
  <c r="H291" i="2" s="1"/>
  <c r="J292" i="2"/>
  <c r="E292" i="2" s="1"/>
  <c r="H292" i="2" s="1"/>
  <c r="J293" i="2"/>
  <c r="E293" i="2" s="1"/>
  <c r="H293" i="2" s="1"/>
  <c r="J294" i="2"/>
  <c r="E294" i="2" s="1"/>
  <c r="H294" i="2" s="1"/>
  <c r="J295" i="2"/>
  <c r="E295" i="2" s="1"/>
  <c r="H295" i="2" s="1"/>
  <c r="J296" i="2"/>
  <c r="E296" i="2" s="1"/>
  <c r="H296" i="2" s="1"/>
  <c r="J297" i="2"/>
  <c r="E297" i="2" s="1"/>
  <c r="H297" i="2" s="1"/>
  <c r="J298" i="2"/>
  <c r="E298" i="2" s="1"/>
  <c r="H298" i="2" s="1"/>
  <c r="J299" i="2"/>
  <c r="E299" i="2" s="1"/>
  <c r="H299" i="2" s="1"/>
  <c r="J300" i="2"/>
  <c r="E300" i="2" s="1"/>
  <c r="H300" i="2" s="1"/>
  <c r="J301" i="2"/>
  <c r="E301" i="2" s="1"/>
  <c r="H301" i="2" s="1"/>
  <c r="J302" i="2"/>
  <c r="E302" i="2" s="1"/>
  <c r="H302" i="2" s="1"/>
  <c r="J303" i="2"/>
  <c r="E303" i="2" s="1"/>
  <c r="H303" i="2" s="1"/>
  <c r="J304" i="2"/>
  <c r="E304" i="2" s="1"/>
  <c r="H304" i="2" s="1"/>
  <c r="J305" i="2"/>
  <c r="E305" i="2" s="1"/>
  <c r="H305" i="2" s="1"/>
  <c r="J306" i="2"/>
  <c r="E306" i="2" s="1"/>
  <c r="H306" i="2" s="1"/>
  <c r="J307" i="2"/>
  <c r="E307" i="2" s="1"/>
  <c r="H307" i="2" s="1"/>
  <c r="J308" i="2"/>
  <c r="E308" i="2" s="1"/>
  <c r="H308" i="2" s="1"/>
  <c r="J309" i="2"/>
  <c r="E309" i="2" s="1"/>
  <c r="H309" i="2" s="1"/>
  <c r="J310" i="2"/>
  <c r="E310" i="2" s="1"/>
  <c r="H310" i="2" s="1"/>
  <c r="J311" i="2"/>
  <c r="E311" i="2" s="1"/>
  <c r="H311" i="2" s="1"/>
  <c r="J312" i="2"/>
  <c r="E312" i="2" s="1"/>
  <c r="H312" i="2" s="1"/>
  <c r="J313" i="2"/>
  <c r="E313" i="2" s="1"/>
  <c r="H313" i="2" s="1"/>
  <c r="J314" i="2"/>
  <c r="E314" i="2" s="1"/>
  <c r="H314" i="2" s="1"/>
  <c r="J315" i="2"/>
  <c r="E315" i="2" s="1"/>
  <c r="H315" i="2" s="1"/>
  <c r="J316" i="2"/>
  <c r="E316" i="2" s="1"/>
  <c r="H316" i="2" s="1"/>
  <c r="J317" i="2"/>
  <c r="E317" i="2" s="1"/>
  <c r="H317" i="2" s="1"/>
  <c r="J318" i="2"/>
  <c r="E318" i="2" s="1"/>
  <c r="H318" i="2" s="1"/>
  <c r="J319" i="2"/>
  <c r="E319" i="2" s="1"/>
  <c r="H319" i="2" s="1"/>
  <c r="J320" i="2"/>
  <c r="E320" i="2" s="1"/>
  <c r="H320" i="2" s="1"/>
  <c r="J321" i="2"/>
  <c r="E321" i="2" s="1"/>
  <c r="H321" i="2" s="1"/>
  <c r="J322" i="2"/>
  <c r="E322" i="2" s="1"/>
  <c r="H322" i="2" s="1"/>
  <c r="J323" i="2"/>
  <c r="E323" i="2" s="1"/>
  <c r="H323" i="2" s="1"/>
  <c r="J324" i="2"/>
  <c r="E324" i="2" s="1"/>
  <c r="H324" i="2" s="1"/>
  <c r="J325" i="2"/>
  <c r="E325" i="2" s="1"/>
  <c r="H325" i="2" s="1"/>
  <c r="J326" i="2"/>
  <c r="E326" i="2" s="1"/>
  <c r="H326" i="2" s="1"/>
  <c r="J327" i="2"/>
  <c r="E327" i="2" s="1"/>
  <c r="H327" i="2" s="1"/>
  <c r="J328" i="2"/>
  <c r="E328" i="2" s="1"/>
  <c r="H328" i="2" s="1"/>
  <c r="J329" i="2"/>
  <c r="E329" i="2" s="1"/>
  <c r="H329" i="2" s="1"/>
  <c r="J330" i="2"/>
  <c r="E330" i="2" s="1"/>
  <c r="H330" i="2" s="1"/>
  <c r="J331" i="2"/>
  <c r="E331" i="2" s="1"/>
  <c r="H331" i="2" s="1"/>
  <c r="J332" i="2"/>
  <c r="E332" i="2" s="1"/>
  <c r="H332" i="2" s="1"/>
  <c r="J333" i="2"/>
  <c r="E333" i="2" s="1"/>
  <c r="H333" i="2" s="1"/>
  <c r="J334" i="2"/>
  <c r="E334" i="2" s="1"/>
  <c r="H334" i="2" s="1"/>
  <c r="J335" i="2"/>
  <c r="E335" i="2" s="1"/>
  <c r="H335" i="2" s="1"/>
  <c r="J336" i="2"/>
  <c r="E336" i="2" s="1"/>
  <c r="H336" i="2" s="1"/>
  <c r="J337" i="2"/>
  <c r="E337" i="2" s="1"/>
  <c r="H337" i="2" s="1"/>
  <c r="J338" i="2"/>
  <c r="E338" i="2" s="1"/>
  <c r="H338" i="2" s="1"/>
  <c r="J339" i="2"/>
  <c r="E339" i="2" s="1"/>
  <c r="H339" i="2" s="1"/>
  <c r="J340" i="2"/>
  <c r="E340" i="2" s="1"/>
  <c r="H340" i="2" s="1"/>
  <c r="J341" i="2"/>
  <c r="E341" i="2" s="1"/>
  <c r="H341" i="2" s="1"/>
  <c r="J342" i="2"/>
  <c r="E342" i="2" s="1"/>
  <c r="H342" i="2" s="1"/>
  <c r="J343" i="2"/>
  <c r="E343" i="2" s="1"/>
  <c r="H343" i="2" s="1"/>
  <c r="J344" i="2"/>
  <c r="E344" i="2" s="1"/>
  <c r="H344" i="2" s="1"/>
  <c r="J345" i="2"/>
  <c r="E345" i="2" s="1"/>
  <c r="H345" i="2" s="1"/>
  <c r="J346" i="2"/>
  <c r="E346" i="2" s="1"/>
  <c r="H346" i="2" s="1"/>
  <c r="J347" i="2"/>
  <c r="E347" i="2" s="1"/>
  <c r="H347" i="2" s="1"/>
  <c r="J348" i="2"/>
  <c r="E348" i="2" s="1"/>
  <c r="H348" i="2" s="1"/>
  <c r="J349" i="2"/>
  <c r="E349" i="2" s="1"/>
  <c r="H349" i="2" s="1"/>
  <c r="J350" i="2"/>
  <c r="E350" i="2" s="1"/>
  <c r="H350" i="2" s="1"/>
  <c r="J351" i="2"/>
  <c r="E351" i="2" s="1"/>
  <c r="H351" i="2" s="1"/>
  <c r="J352" i="2"/>
  <c r="E352" i="2" s="1"/>
  <c r="H352" i="2" s="1"/>
  <c r="J353" i="2"/>
  <c r="E353" i="2" s="1"/>
  <c r="H353" i="2" s="1"/>
  <c r="J354" i="2"/>
  <c r="E354" i="2" s="1"/>
  <c r="H354" i="2" s="1"/>
  <c r="J355" i="2"/>
  <c r="E355" i="2" s="1"/>
  <c r="H355" i="2" s="1"/>
  <c r="J356" i="2"/>
  <c r="E356" i="2" s="1"/>
  <c r="H356" i="2" s="1"/>
  <c r="J359" i="2"/>
  <c r="E359" i="2" s="1"/>
  <c r="H359" i="2" s="1"/>
  <c r="J360" i="2"/>
  <c r="E360" i="2" s="1"/>
  <c r="H360" i="2" s="1"/>
  <c r="J358" i="2"/>
  <c r="E358" i="2" s="1"/>
  <c r="H358" i="2" s="1"/>
  <c r="J357" i="2"/>
  <c r="E357" i="2" s="1"/>
  <c r="H357" i="2" s="1"/>
  <c r="J361" i="2"/>
  <c r="E361" i="2" s="1"/>
  <c r="H361" i="2" s="1"/>
  <c r="J362" i="2"/>
  <c r="E362" i="2" s="1"/>
  <c r="H362" i="2" s="1"/>
  <c r="H363" i="2" l="1"/>
  <c r="E6" i="1"/>
  <c r="H6" i="2"/>
  <c r="H5" i="2"/>
  <c r="E7" i="1"/>
  <c r="E5" i="1" l="1"/>
</calcChain>
</file>

<file path=xl/sharedStrings.xml><?xml version="1.0" encoding="utf-8"?>
<sst xmlns="http://schemas.openxmlformats.org/spreadsheetml/2006/main" count="30" uniqueCount="30">
  <si>
    <t>قرض الرهن</t>
  </si>
  <si>
    <t>تفاصيل القرض</t>
  </si>
  <si>
    <t>سعر الشراء</t>
  </si>
  <si>
    <t>معدل الفائدة</t>
  </si>
  <si>
    <t>مدة القرض (بالأشهر)</t>
  </si>
  <si>
    <t>مبلغ القرض</t>
  </si>
  <si>
    <t>تاريخ بداية القرض</t>
  </si>
  <si>
    <t>* إجمالي الدفعات الشهرية = دفعات القرض + مدفوعات ضريبة الملكية</t>
  </si>
  <si>
    <t>القيم</t>
  </si>
  <si>
    <t>الدفعة الشهرية للقرض</t>
  </si>
  <si>
    <t>الإحصاءات الرئيسية</t>
  </si>
  <si>
    <t>الدفعات الشهرية للقرض</t>
  </si>
  <si>
    <t>إجمالي الدفعات الشهرية*</t>
  </si>
  <si>
    <t>إجمالي أقساط القرض</t>
  </si>
  <si>
    <t>إجمالي الفائدة المدفوعة</t>
  </si>
  <si>
    <t>قيمة ضريبة الملكية الشهرية</t>
  </si>
  <si>
    <t>الإجماليات</t>
  </si>
  <si>
    <t>الانتقال إلى جدول أقساط تسديد القروض</t>
  </si>
  <si>
    <t>أقساط تسديد القروض</t>
  </si>
  <si>
    <t>جدول</t>
  </si>
  <si>
    <t>الرقم</t>
  </si>
  <si>
    <t>تاريخ
الدفع</t>
  </si>
  <si>
    <t>الرصيد
الافتتاحي</t>
  </si>
  <si>
    <t>الفائدة</t>
  </si>
  <si>
    <t>رأس المال</t>
  </si>
  <si>
    <t>ضريبة
الملكية</t>
  </si>
  <si>
    <t>إجمالي
الدفعات</t>
  </si>
  <si>
    <t>الختامي
الافتتاحي</t>
  </si>
  <si>
    <t>المبلغ
المتبقي</t>
  </si>
  <si>
    <t>حاسبة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</si>
</sst>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ر.س.‏&quot;\ #,##0_-;&quot;ر.س.‏&quot;\ #,##0\-"/>
    <numFmt numFmtId="7" formatCode="&quot;ر.س.‏&quot;\ #,##0.00_-;&quot;ر.س.‏&quot;\ #,##0.00\-"/>
    <numFmt numFmtId="164" formatCode="&quot;$&quot;#,##0.00"/>
    <numFmt numFmtId="165" formatCode="&quot;$&quot;#,##0"/>
    <numFmt numFmtId="166" formatCode="0.0%"/>
    <numFmt numFmtId="167" formatCode="[$-1010000]d/m/yyyy;@"/>
  </numFmts>
  <fonts count="19" x14ac:knownFonts="1">
    <font>
      <sz val="11"/>
      <color theme="1" tint="0.34998626667073579"/>
      <name val="Calibri"/>
      <family val="2"/>
      <scheme val="minor"/>
    </font>
    <font>
      <b/>
      <sz val="11"/>
      <color theme="3"/>
      <name val="Calibri"/>
      <family val="2"/>
      <scheme val="major"/>
    </font>
    <font>
      <sz val="20"/>
      <color theme="2"/>
      <name val="Calibri"/>
      <family val="2"/>
      <scheme val="major"/>
    </font>
    <font>
      <sz val="12"/>
      <color theme="2"/>
      <name val="Calibri"/>
      <family val="2"/>
      <scheme val="major"/>
    </font>
    <font>
      <sz val="10"/>
      <color theme="1" tint="0.34998626667073579"/>
      <name val="Calibri"/>
      <family val="2"/>
      <scheme val="minor"/>
    </font>
    <font>
      <sz val="20"/>
      <color theme="3" tint="9.9948118533890809E-2"/>
      <name val="Calibri"/>
      <family val="2"/>
      <scheme val="major"/>
    </font>
    <font>
      <sz val="11"/>
      <color theme="1" tint="0.34998626667073579"/>
      <name val="Calibri"/>
      <family val="2"/>
      <scheme val="minor"/>
    </font>
    <font>
      <sz val="11"/>
      <color theme="5" tint="-0.24994659260841701"/>
      <name val="Calibri"/>
      <family val="2"/>
      <scheme val="major"/>
    </font>
    <font>
      <b/>
      <u/>
      <sz val="11"/>
      <color theme="9" tint="-0.24994659260841701"/>
      <name val="Calibri"/>
      <family val="2"/>
      <scheme val="minor"/>
    </font>
    <font>
      <b/>
      <u/>
      <sz val="11"/>
      <color theme="5" tint="-0.24994659260841701"/>
      <name val="Calibri"/>
      <family val="2"/>
      <scheme val="minor"/>
    </font>
    <font>
      <i/>
      <sz val="11"/>
      <color theme="1" tint="0.34998626667073579"/>
      <name val="Calibri"/>
      <family val="2"/>
      <scheme val="minor"/>
    </font>
    <font>
      <sz val="20"/>
      <color theme="3" tint="9.9948118533890809E-2"/>
      <name val="Tahoma"/>
      <family val="2"/>
    </font>
    <font>
      <sz val="12"/>
      <color theme="2"/>
      <name val="Tahoma"/>
      <family val="2"/>
    </font>
    <font>
      <sz val="10"/>
      <color theme="1" tint="0.34998626667073579"/>
      <name val="Tahoma"/>
      <family val="2"/>
    </font>
    <font>
      <sz val="20"/>
      <color theme="2"/>
      <name val="Tahoma"/>
      <family val="2"/>
    </font>
    <font>
      <sz val="11"/>
      <color theme="1" tint="0.34998626667073579"/>
      <name val="Tahoma"/>
      <family val="2"/>
    </font>
    <font>
      <sz val="11"/>
      <color theme="5" tint="-0.24994659260841701"/>
      <name val="Tahoma"/>
      <family val="2"/>
    </font>
    <font>
      <i/>
      <sz val="11"/>
      <color theme="1" tint="0.34998626667073579"/>
      <name val="Tahoma"/>
      <family val="2"/>
    </font>
    <font>
      <b/>
      <u/>
      <sz val="11"/>
      <color theme="5" tint="-0.24994659260841701"/>
      <name val="Tahoma"/>
      <family val="2"/>
    </font>
  </fonts>
  <fills count="6">
    <fill>
      <patternFill patternType="none"/>
    </fill>
    <fill>
      <patternFill patternType="gray125"/>
    </fill>
    <fill>
      <patternFill patternType="solid">
        <fgColor theme="4" tint="-0.499984740745262"/>
        <bgColor indexed="64"/>
      </patternFill>
    </fill>
    <fill>
      <patternFill patternType="solid">
        <fgColor theme="4" tint="0.39994506668294322"/>
        <bgColor indexed="64"/>
      </patternFill>
    </fill>
    <fill>
      <patternFill patternType="solid">
        <fgColor theme="5" tint="-0.24994659260841701"/>
        <bgColor indexed="64"/>
      </patternFill>
    </fill>
    <fill>
      <patternFill patternType="solid">
        <fgColor theme="0"/>
        <bgColor indexed="64"/>
      </patternFill>
    </fill>
  </fills>
  <borders count="7">
    <border>
      <left/>
      <right/>
      <top/>
      <bottom/>
      <diagonal/>
    </border>
    <border>
      <left/>
      <right/>
      <top/>
      <bottom style="thin">
        <color theme="0" tint="-0.14996795556505021"/>
      </bottom>
      <diagonal/>
    </border>
    <border>
      <left/>
      <right/>
      <top/>
      <bottom style="thick">
        <color theme="0"/>
      </bottom>
      <diagonal/>
    </border>
    <border>
      <left/>
      <right/>
      <top/>
      <bottom style="thin">
        <color theme="9" tint="-0.24994659260841701"/>
      </bottom>
      <diagonal/>
    </border>
    <border>
      <left/>
      <right/>
      <top/>
      <bottom style="thin">
        <color theme="5" tint="-0.24994659260841701"/>
      </bottom>
      <diagonal/>
    </border>
    <border>
      <left style="thick">
        <color theme="0"/>
      </left>
      <right/>
      <top/>
      <bottom/>
      <diagonal/>
    </border>
    <border>
      <left/>
      <right/>
      <top style="medium">
        <color theme="0"/>
      </top>
      <bottom/>
      <diagonal/>
    </border>
  </borders>
  <cellStyleXfs count="22">
    <xf numFmtId="0" fontId="0" fillId="0" borderId="0">
      <alignment wrapText="1"/>
    </xf>
    <xf numFmtId="0" fontId="5" fillId="3" borderId="0" applyNumberFormat="0" applyAlignment="0" applyProtection="0"/>
    <xf numFmtId="0" fontId="3" fillId="4" borderId="6" applyNumberFormat="0" applyProtection="0">
      <alignment horizontal="left" vertical="center" wrapText="1"/>
    </xf>
    <xf numFmtId="0" fontId="3" fillId="2" borderId="0" applyNumberFormat="0" applyAlignment="0" applyProtection="0"/>
    <xf numFmtId="165" fontId="7" fillId="0" borderId="1" applyFill="0" applyBorder="0" applyProtection="0">
      <alignment horizontal="right"/>
    </xf>
    <xf numFmtId="0" fontId="1" fillId="0" borderId="0" applyNumberFormat="0" applyFill="0" applyBorder="0" applyAlignment="0" applyProtection="0"/>
    <xf numFmtId="0" fontId="9" fillId="0" borderId="4" applyNumberFormat="0" applyFill="0" applyAlignment="0" applyProtection="0"/>
    <xf numFmtId="14" fontId="4" fillId="0" borderId="0" applyFont="0" applyFill="0" applyBorder="0" applyAlignment="0" applyProtection="0">
      <protection locked="0"/>
    </xf>
    <xf numFmtId="166" fontId="4" fillId="0" borderId="0" applyFont="0" applyFill="0" applyBorder="0" applyAlignment="0" applyProtection="0"/>
    <xf numFmtId="0" fontId="8" fillId="0" borderId="3" applyNumberFormat="0" applyFill="0" applyAlignment="0" applyProtection="0"/>
    <xf numFmtId="0" fontId="6" fillId="0" borderId="5">
      <alignment horizontal="left" wrapText="1" indent="1"/>
    </xf>
    <xf numFmtId="0" fontId="6" fillId="0" borderId="0">
      <alignment horizontal="left" indent="1"/>
    </xf>
    <xf numFmtId="14" fontId="6" fillId="0" borderId="0">
      <alignment horizontal="left" indent="1"/>
    </xf>
    <xf numFmtId="164" fontId="6" fillId="0" borderId="0">
      <alignment horizontal="right" indent="1"/>
    </xf>
    <xf numFmtId="0" fontId="6" fillId="0" borderId="0">
      <alignment horizontal="center"/>
    </xf>
    <xf numFmtId="0" fontId="3" fillId="4" borderId="0" applyFont="0" applyFill="0" applyBorder="0">
      <alignment horizontal="center" wrapText="1"/>
      <protection locked="0"/>
    </xf>
    <xf numFmtId="0" fontId="10" fillId="0" borderId="0" applyNumberFormat="0" applyFill="0" applyBorder="0" applyAlignment="0" applyProtection="0"/>
    <xf numFmtId="0" fontId="5" fillId="3" borderId="2" applyNumberFormat="0" applyFont="0" applyAlignment="0">
      <alignment vertical="top"/>
      <protection locked="0"/>
    </xf>
    <xf numFmtId="0" fontId="6" fillId="0" borderId="5" applyNumberFormat="0" applyFont="0" applyFill="0" applyAlignment="0">
      <alignment wrapText="1"/>
    </xf>
    <xf numFmtId="165" fontId="6" fillId="0" borderId="0" applyFont="0" applyFill="0" applyBorder="0" applyAlignment="0">
      <alignment wrapText="1"/>
    </xf>
    <xf numFmtId="1" fontId="6" fillId="0" borderId="0" applyFont="0" applyFill="0" applyBorder="0" applyAlignment="0">
      <alignment wrapText="1"/>
    </xf>
    <xf numFmtId="165" fontId="2" fillId="2" borderId="0">
      <alignment horizontal="center" vertical="center"/>
    </xf>
  </cellStyleXfs>
  <cellXfs count="38">
    <xf numFmtId="0" fontId="0" fillId="0" borderId="0" xfId="0">
      <alignment wrapText="1"/>
    </xf>
    <xf numFmtId="0" fontId="11" fillId="3" borderId="0" xfId="1" applyFont="1" applyAlignment="1">
      <alignment wrapText="1"/>
    </xf>
    <xf numFmtId="0" fontId="12" fillId="2" borderId="0" xfId="3" applyFont="1" applyAlignment="1" applyProtection="1">
      <alignment horizontal="center"/>
    </xf>
    <xf numFmtId="0" fontId="11" fillId="3" borderId="0" xfId="1" applyNumberFormat="1" applyFont="1" applyBorder="1" applyAlignment="1" applyProtection="1">
      <alignment horizontal="center"/>
      <protection locked="0"/>
    </xf>
    <xf numFmtId="0" fontId="13" fillId="0" borderId="0" xfId="0" applyFont="1" applyProtection="1">
      <alignment wrapText="1"/>
      <protection locked="0"/>
    </xf>
    <xf numFmtId="0" fontId="11" fillId="3" borderId="2" xfId="17" applyFont="1" applyAlignment="1">
      <alignment wrapText="1"/>
      <protection locked="0"/>
    </xf>
    <xf numFmtId="0" fontId="11" fillId="3" borderId="0" xfId="1" applyNumberFormat="1" applyFont="1" applyBorder="1" applyAlignment="1" applyProtection="1">
      <alignment horizontal="center" vertical="top"/>
      <protection locked="0"/>
    </xf>
    <xf numFmtId="0" fontId="15" fillId="0" borderId="0" xfId="0" applyFont="1">
      <alignment wrapText="1"/>
    </xf>
    <xf numFmtId="0" fontId="15" fillId="0" borderId="0" xfId="0" applyFont="1" applyFill="1" applyBorder="1" applyAlignment="1">
      <alignment horizontal="right" wrapText="1"/>
    </xf>
    <xf numFmtId="0" fontId="15" fillId="0" borderId="5" xfId="18" applyFont="1" applyFill="1" applyAlignment="1">
      <alignment horizontal="right" wrapText="1"/>
    </xf>
    <xf numFmtId="0" fontId="15" fillId="0" borderId="0" xfId="10" applyFont="1" applyFill="1" applyBorder="1" applyAlignment="1">
      <alignment horizontal="right" wrapText="1" indent="1"/>
    </xf>
    <xf numFmtId="0" fontId="17" fillId="0" borderId="0" xfId="16" applyFont="1" applyAlignment="1">
      <alignment wrapText="1"/>
    </xf>
    <xf numFmtId="0" fontId="13" fillId="0" borderId="0" xfId="0" applyFont="1" applyAlignment="1" applyProtection="1">
      <alignment horizontal="center"/>
      <protection locked="0"/>
    </xf>
    <xf numFmtId="0" fontId="11" fillId="3" borderId="0" xfId="1" applyFont="1" applyBorder="1" applyAlignment="1" applyProtection="1">
      <protection locked="0"/>
    </xf>
    <xf numFmtId="0" fontId="11" fillId="3" borderId="0" xfId="1" applyNumberFormat="1" applyFont="1" applyBorder="1" applyAlignment="1" applyProtection="1">
      <alignment horizontal="right"/>
      <protection locked="0"/>
    </xf>
    <xf numFmtId="0" fontId="11" fillId="3" borderId="0" xfId="1" applyNumberFormat="1" applyFont="1" applyBorder="1" applyAlignment="1" applyProtection="1">
      <protection locked="0"/>
    </xf>
    <xf numFmtId="0" fontId="11" fillId="5" borderId="0" xfId="1" applyFont="1" applyFill="1" applyProtection="1">
      <protection locked="0"/>
    </xf>
    <xf numFmtId="0" fontId="11" fillId="3" borderId="2" xfId="17" applyFont="1" applyAlignment="1">
      <alignment vertical="top"/>
      <protection locked="0"/>
    </xf>
    <xf numFmtId="0" fontId="11" fillId="3" borderId="2" xfId="1" applyNumberFormat="1" applyFont="1" applyBorder="1" applyAlignment="1" applyProtection="1">
      <alignment horizontal="right" vertical="top"/>
      <protection locked="0"/>
    </xf>
    <xf numFmtId="0" fontId="11" fillId="3" borderId="2" xfId="1" applyNumberFormat="1" applyFont="1" applyBorder="1" applyAlignment="1" applyProtection="1">
      <alignment horizontal="left" vertical="top"/>
      <protection locked="0"/>
    </xf>
    <xf numFmtId="0" fontId="11" fillId="3" borderId="2" xfId="1" applyFont="1" applyBorder="1" applyAlignment="1" applyProtection="1">
      <alignment vertical="top"/>
      <protection locked="0"/>
    </xf>
    <xf numFmtId="0" fontId="15" fillId="0" borderId="0" xfId="0" applyFont="1" applyProtection="1">
      <alignment wrapText="1"/>
      <protection locked="0"/>
    </xf>
    <xf numFmtId="7" fontId="15" fillId="0" borderId="0" xfId="13" applyNumberFormat="1" applyFont="1" applyAlignment="1">
      <alignment horizontal="left" indent="1"/>
    </xf>
    <xf numFmtId="5" fontId="14" fillId="2" borderId="0" xfId="21" applyNumberFormat="1" applyFont="1">
      <alignment horizontal="center" vertical="center"/>
    </xf>
    <xf numFmtId="5" fontId="15" fillId="0" borderId="0" xfId="19" applyNumberFormat="1" applyFont="1" applyFill="1" applyBorder="1" applyAlignment="1">
      <alignment horizontal="left"/>
    </xf>
    <xf numFmtId="0" fontId="17" fillId="0" borderId="0" xfId="16" applyFont="1" applyAlignment="1">
      <alignment horizontal="right"/>
    </xf>
    <xf numFmtId="0" fontId="15" fillId="0" borderId="0" xfId="11" applyFont="1" applyAlignment="1">
      <alignment horizontal="right" indent="1" readingOrder="2"/>
    </xf>
    <xf numFmtId="0" fontId="15" fillId="0" borderId="0" xfId="14" applyFont="1" applyAlignment="1">
      <alignment horizontal="center" readingOrder="2"/>
    </xf>
    <xf numFmtId="167" fontId="15" fillId="0" borderId="0" xfId="12" applyNumberFormat="1" applyFont="1" applyAlignment="1">
      <alignment horizontal="right" indent="1" readingOrder="2"/>
    </xf>
    <xf numFmtId="5" fontId="15" fillId="0" borderId="0" xfId="19" applyNumberFormat="1" applyFont="1" applyFill="1" applyBorder="1" applyAlignment="1">
      <alignment horizontal="right" wrapText="1" readingOrder="2"/>
    </xf>
    <xf numFmtId="166" fontId="15" fillId="0" borderId="0" xfId="8" applyFont="1" applyFill="1" applyBorder="1" applyAlignment="1">
      <alignment horizontal="right" wrapText="1" readingOrder="2"/>
    </xf>
    <xf numFmtId="1" fontId="15" fillId="0" borderId="0" xfId="20" applyFont="1" applyFill="1" applyBorder="1" applyAlignment="1">
      <alignment horizontal="right" wrapText="1" readingOrder="2"/>
    </xf>
    <xf numFmtId="167" fontId="15" fillId="0" borderId="0" xfId="7" applyNumberFormat="1" applyFont="1" applyFill="1" applyBorder="1" applyAlignment="1" applyProtection="1">
      <alignment horizontal="right" wrapText="1" readingOrder="2"/>
    </xf>
    <xf numFmtId="37" fontId="18" fillId="0" borderId="0" xfId="6" applyNumberFormat="1" applyFont="1" applyFill="1" applyBorder="1" applyAlignment="1" applyProtection="1">
      <alignment horizontal="left"/>
      <protection locked="0"/>
    </xf>
    <xf numFmtId="37" fontId="16" fillId="0" borderId="0" xfId="4" applyNumberFormat="1" applyFont="1" applyBorder="1" applyAlignment="1" applyProtection="1">
      <alignment horizontal="center"/>
      <protection locked="0"/>
    </xf>
    <xf numFmtId="0" fontId="0" fillId="0" borderId="0" xfId="0" applyProtection="1">
      <alignment wrapText="1"/>
      <protection locked="0"/>
    </xf>
    <xf numFmtId="0" fontId="3" fillId="4" borderId="0" xfId="15">
      <alignment horizontal="center" wrapText="1"/>
      <protection locked="0"/>
    </xf>
    <xf numFmtId="0" fontId="11" fillId="3" borderId="0" xfId="1" applyFont="1" applyAlignment="1">
      <alignment horizontal="right" wrapText="1"/>
    </xf>
  </cellXfs>
  <cellStyles count="22">
    <cellStyle name="Followed Hyperlink" xfId="9" builtinId="9" customBuiltin="1"/>
    <cellStyle name="ارتباط تشعبي" xfId="6" builtinId="8" customBuiltin="1"/>
    <cellStyle name="الحد السفلي" xfId="17"/>
    <cellStyle name="الدفعة الشهرية للقرض" xfId="21"/>
    <cellStyle name="الرقم" xfId="11"/>
    <cellStyle name="القيم" xfId="19"/>
    <cellStyle name="المبلغ المتبقي" xfId="14"/>
    <cellStyle name="النسبة المئوية للإدخال" xfId="8"/>
    <cellStyle name="تاريخ الإدخال" xfId="7"/>
    <cellStyle name="تاريخ الجدول" xfId="12"/>
    <cellStyle name="تفاصيل حاسبة الرهن" xfId="10"/>
    <cellStyle name="حد عنوان الجدول" xfId="18"/>
    <cellStyle name="عادي" xfId="0" builtinId="0" customBuiltin="1"/>
    <cellStyle name="عملة الجدول" xfId="13"/>
    <cellStyle name="عنوان" xfId="1" builtinId="15" customBuiltin="1"/>
    <cellStyle name="عنوان 1" xfId="2" builtinId="16" customBuiltin="1"/>
    <cellStyle name="عنوان 2" xfId="3" builtinId="17" customBuiltin="1"/>
    <cellStyle name="عنوان 3" xfId="4" builtinId="18" customBuiltin="1"/>
    <cellStyle name="عنوان 4" xfId="5" builtinId="19" customBuiltin="1"/>
    <cellStyle name="عنوان جدول أقساط تسديد القروض" xfId="15"/>
    <cellStyle name="مدة القرض" xfId="20"/>
    <cellStyle name="نص توضيحي" xfId="16" builtinId="53" customBuiltin="1"/>
  </cellStyles>
  <dxfs count="23">
    <dxf>
      <font>
        <strike val="0"/>
        <outline val="0"/>
        <shadow val="0"/>
        <u val="none"/>
        <vertAlign val="baseline"/>
        <name val="Tahoma"/>
        <family val="2"/>
        <scheme val="none"/>
      </font>
      <numFmt numFmtId="0" formatCode="General"/>
      <alignment horizontal="center" vertical="bottom" textRotation="0" wrapText="0" indent="0" justifyLastLine="0" shrinkToFit="0" readingOrder="2"/>
    </dxf>
    <dxf>
      <font>
        <strike val="0"/>
        <outline val="0"/>
        <shadow val="0"/>
        <u val="none"/>
        <vertAlign val="baseline"/>
        <name val="Tahoma"/>
        <family val="2"/>
        <scheme val="none"/>
      </font>
      <numFmt numFmtId="11" formatCode="&quot;ر.س.‏&quot;\ #,##0.00_-;&quot;ر.س.‏&quot;\ #,##0.00\-"/>
      <alignment horizontal="left" vertical="bottom" textRotation="0" wrapText="0" indent="1" justifyLastLine="0" shrinkToFit="0" readingOrder="0"/>
    </dxf>
    <dxf>
      <font>
        <strike val="0"/>
        <outline val="0"/>
        <shadow val="0"/>
        <u val="none"/>
        <vertAlign val="baseline"/>
        <name val="Tahoma"/>
        <family val="2"/>
        <scheme val="none"/>
      </font>
      <numFmt numFmtId="11" formatCode="&quot;ر.س.‏&quot;\ #,##0.00_-;&quot;ر.س.‏&quot;\ #,##0.00\-"/>
      <alignment horizontal="left" vertical="bottom" textRotation="0" wrapText="0" indent="1" justifyLastLine="0" shrinkToFit="0" readingOrder="0"/>
    </dxf>
    <dxf>
      <font>
        <strike val="0"/>
        <outline val="0"/>
        <shadow val="0"/>
        <u val="none"/>
        <vertAlign val="baseline"/>
        <name val="Tahoma"/>
        <family val="2"/>
        <scheme val="none"/>
      </font>
      <numFmt numFmtId="11" formatCode="&quot;ر.س.‏&quot;\ #,##0.00_-;&quot;ر.س.‏&quot;\ #,##0.00\-"/>
      <alignment horizontal="left" vertical="bottom" textRotation="0" wrapText="0" indent="1" justifyLastLine="0" shrinkToFit="0" readingOrder="0"/>
    </dxf>
    <dxf>
      <font>
        <strike val="0"/>
        <outline val="0"/>
        <shadow val="0"/>
        <u val="none"/>
        <vertAlign val="baseline"/>
        <name val="Tahoma"/>
        <family val="2"/>
        <scheme val="none"/>
      </font>
      <numFmt numFmtId="11" formatCode="&quot;ر.س.‏&quot;\ #,##0.00_-;&quot;ر.س.‏&quot;\ #,##0.00\-"/>
      <alignment horizontal="left" vertical="bottom" textRotation="0" wrapText="0" indent="1" justifyLastLine="0" shrinkToFit="0" readingOrder="0"/>
    </dxf>
    <dxf>
      <font>
        <strike val="0"/>
        <outline val="0"/>
        <shadow val="0"/>
        <u val="none"/>
        <vertAlign val="baseline"/>
        <name val="Tahoma"/>
        <family val="2"/>
        <scheme val="none"/>
      </font>
      <numFmt numFmtId="11" formatCode="&quot;ر.س.‏&quot;\ #,##0.00_-;&quot;ر.س.‏&quot;\ #,##0.00\-"/>
      <alignment horizontal="left" vertical="bottom" textRotation="0" wrapText="0" indent="1" justifyLastLine="0" shrinkToFit="0" readingOrder="0"/>
    </dxf>
    <dxf>
      <font>
        <strike val="0"/>
        <outline val="0"/>
        <shadow val="0"/>
        <u val="none"/>
        <vertAlign val="baseline"/>
        <name val="Tahoma"/>
        <family val="2"/>
        <scheme val="none"/>
      </font>
      <numFmt numFmtId="11" formatCode="&quot;ر.س.‏&quot;\ #,##0.00_-;&quot;ر.س.‏&quot;\ #,##0.00\-"/>
      <alignment horizontal="left" vertical="bottom" textRotation="0" wrapText="0" indent="1" justifyLastLine="0" shrinkToFit="0" readingOrder="0"/>
    </dxf>
    <dxf>
      <font>
        <strike val="0"/>
        <outline val="0"/>
        <shadow val="0"/>
        <u val="none"/>
        <vertAlign val="baseline"/>
        <name val="Tahoma"/>
        <family val="2"/>
        <scheme val="none"/>
      </font>
      <numFmt numFmtId="167" formatCode="[$-1010000]d/m/yyyy;@"/>
      <alignment horizontal="right" vertical="bottom" textRotation="0" wrapText="0" indent="1" justifyLastLine="0" shrinkToFit="0" readingOrder="2"/>
    </dxf>
    <dxf>
      <font>
        <strike val="0"/>
        <outline val="0"/>
        <shadow val="0"/>
        <u val="none"/>
        <vertAlign val="baseline"/>
        <name val="Tahoma"/>
        <family val="2"/>
        <scheme val="none"/>
      </font>
      <alignment horizontal="right" vertical="bottom" textRotation="0" wrapText="0" indent="1" justifyLastLine="0" shrinkToFit="0" readingOrder="2"/>
    </dxf>
    <dxf>
      <font>
        <strike val="0"/>
        <outline val="0"/>
        <shadow val="0"/>
        <u val="none"/>
        <vertAlign val="baseline"/>
        <name val="Tahoma"/>
        <family val="2"/>
        <scheme val="none"/>
      </font>
      <protection locked="1" hidden="0"/>
    </dxf>
    <dxf>
      <font>
        <color theme="0"/>
      </font>
      <fill>
        <patternFill patternType="none">
          <bgColor auto="1"/>
        </patternFill>
      </fill>
      <border>
        <left/>
        <right/>
        <top/>
        <bottom/>
        <vertical/>
        <horizontal/>
      </border>
    </dxf>
    <dxf>
      <font>
        <strike val="0"/>
        <outline val="0"/>
        <shadow val="0"/>
        <vertAlign val="baseline"/>
        <name val="Tahoma"/>
        <family val="2"/>
        <scheme val="none"/>
      </font>
      <numFmt numFmtId="9" formatCode="&quot;ر.س.‏&quot;\ #,##0_-;&quot;ر.س.‏&quot;\ #,##0\-"/>
      <alignment horizontal="left" vertical="bottom" textRotation="0" wrapText="0" indent="0" justifyLastLine="0" shrinkToFit="0" readingOrder="0"/>
    </dxf>
    <dxf>
      <protection locked="0" hidden="0"/>
    </dxf>
    <dxf>
      <font>
        <strike val="0"/>
        <outline val="0"/>
        <shadow val="0"/>
        <vertAlign val="baseline"/>
        <name val="Tahoma"/>
        <family val="2"/>
        <scheme val="none"/>
      </font>
      <alignment horizontal="right" vertical="bottom" textRotation="0" wrapText="1" indent="1" justifyLastLine="0" shrinkToFit="0" readingOrder="0"/>
    </dxf>
    <dxf>
      <font>
        <strike val="0"/>
        <outline val="0"/>
        <shadow val="0"/>
        <vertAlign val="baseline"/>
        <name val="Tahoma"/>
        <family val="2"/>
        <scheme val="none"/>
      </font>
      <alignment horizontal="right" vertical="bottom" textRotation="0" wrapText="1" indent="0" justifyLastLine="0" shrinkToFit="0" readingOrder="2"/>
    </dxf>
    <dxf>
      <font>
        <strike val="0"/>
        <outline val="0"/>
        <shadow val="0"/>
        <vertAlign val="baseline"/>
        <name val="Tahoma"/>
        <family val="2"/>
        <scheme val="none"/>
      </font>
      <alignment horizontal="right" vertical="bottom" textRotation="0" wrapText="1" indent="1" justifyLastLine="0" shrinkToFit="0" readingOrder="0"/>
    </dxf>
    <dxf>
      <font>
        <strike val="0"/>
        <outline val="0"/>
        <shadow val="0"/>
        <vertAlign val="baseline"/>
        <name val="Tahoma"/>
        <family val="2"/>
        <scheme val="none"/>
      </font>
      <protection locked="0" hidden="0"/>
    </dxf>
    <dxf>
      <font>
        <strike val="0"/>
        <outline val="0"/>
        <shadow val="0"/>
        <vertAlign val="baseline"/>
        <name val="Tahoma"/>
        <family val="2"/>
        <scheme val="none"/>
      </font>
    </dxf>
    <dxf>
      <font>
        <strike val="0"/>
        <outline val="0"/>
        <shadow val="0"/>
        <vertAlign val="baseline"/>
        <name val="Tahoma"/>
        <family val="2"/>
        <scheme val="none"/>
      </font>
      <alignment horizontal="right" vertical="bottom" textRotation="0" wrapText="1" indent="0" justifyLastLine="0" shrinkToFit="0" readingOrder="0"/>
    </dxf>
    <dxf>
      <font>
        <b val="0"/>
        <i val="0"/>
        <color theme="5" tint="-0.24994659260841701"/>
      </font>
      <border>
        <right style="thick">
          <color theme="0"/>
        </right>
      </border>
    </dxf>
    <dxf>
      <font>
        <b val="0"/>
        <i val="0"/>
        <color theme="5" tint="-0.24994659260841701"/>
      </font>
      <fill>
        <patternFill patternType="solid">
          <bgColor theme="2"/>
        </patternFill>
      </fill>
    </dxf>
    <dxf>
      <font>
        <color theme="0"/>
      </font>
      <fill>
        <patternFill>
          <bgColor theme="5" tint="-0.24994659260841701"/>
        </patternFill>
      </fill>
      <border>
        <left style="thick">
          <color theme="0"/>
        </left>
        <top style="thick">
          <color theme="0"/>
        </top>
      </border>
    </dxf>
    <dxf>
      <font>
        <b val="0"/>
        <i val="0"/>
        <color theme="1" tint="0.14996795556505021"/>
      </font>
      <fill>
        <patternFill patternType="solid">
          <bgColor theme="2"/>
        </patternFill>
      </fill>
      <border diagonalUp="0" diagonalDown="0">
        <left/>
        <right/>
        <top/>
        <bottom style="thin">
          <color theme="0" tint="-0.14996795556505021"/>
        </bottom>
        <vertical/>
        <horizontal style="thin">
          <color theme="0" tint="-0.14996795556505021"/>
        </horizontal>
      </border>
    </dxf>
  </dxfs>
  <tableStyles count="1" defaultTableStyle="حاسبة الرهن" defaultPivotStyle="PivotStyleLight16">
    <tableStyle name="حاسبة الرهن" pivot="0" count="4">
      <tableStyleElement type="wholeTable" dxfId="22"/>
      <tableStyleElement type="headerRow" dxfId="21"/>
      <tableStyleElement type="lastColumn" dxfId="20"/>
      <tableStyleElement type="secondColumnStrip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5" name="تفاصيل_القرض" displayName="تفاصيل_القرض" ref="B3:E8" headerRowDxfId="18" dataDxfId="17" totalsRowDxfId="16">
  <autoFilter ref="B3:E8">
    <filterColumn colId="0" hiddenButton="1"/>
    <filterColumn colId="1" hiddenButton="1"/>
    <filterColumn colId="2" hiddenButton="1"/>
    <filterColumn colId="3" hiddenButton="1"/>
  </autoFilter>
  <tableColumns count="4">
    <tableColumn id="1" name="تفاصيل القرض" totalsRowLabel="Total" dataDxfId="15"/>
    <tableColumn id="4" name="القيم" totalsRowFunction="count" dataDxfId="14"/>
    <tableColumn id="2" name="الإحصاءات الرئيسية" dataDxfId="13" totalsRowDxfId="12"/>
    <tableColumn id="3" name="الإجماليات" dataDxfId="11"/>
  </tableColumns>
  <tableStyleInfo name="حاسبة الرهن" showFirstColumn="0" showLastColumn="1" showRowStripes="1" showColumnStripes="1"/>
  <extLst>
    <ext xmlns:x14="http://schemas.microsoft.com/office/spreadsheetml/2009/9/main" uri="{504A1905-F514-4f6f-8877-14C23A59335A}">
      <x14:table altTextSummary="يستخدم هذا الجدول لإدخالات سعر الشراء ومعدل الفائدة ومدة القرض (بالأشهر) وقيمة القرض وتاريخ بداية القرض في العمود &quot;تفاصيل القرض&quot;. يتم تلقائياً تحديث الإحصاءات الرئيسية لدفعات القرض الشهرية وإجمالي الدفعات الشهرية وإجمالي دفعات القرض وإجمالي الفائدة المدفوعة. أدخل قيمة ضريبة الملكية الشهرية في الخلية E8 لضبط المبالغ تلقائياً وفقاً لذلك"/>
    </ext>
  </extLst>
</table>
</file>

<file path=xl/tables/table2.xml><?xml version="1.0" encoding="utf-8"?>
<table xmlns="http://schemas.openxmlformats.org/spreadsheetml/2006/main" id="1" name="أقساط_تسديد_القروض" displayName="أقساط_تسديد_القروض" ref="B3:J363" totalsRowShown="0" dataDxfId="9" headerRowCellStyle="عنوان جدول أقساط تسديد القروض">
  <autoFilter ref="B3:J363"/>
  <tableColumns count="9">
    <tableColumn id="1" name="الرقم" dataDxfId="8">
      <calculatedColumnFormula>ROWS($B$4:B4)</calculatedColumnFormula>
    </tableColumn>
    <tableColumn id="2" name="تاريخ_x000a_الدفع" dataDxfId="7">
      <calculatedColumnFormula>IF(القيم_التي_تم_إدخالها,IF(أقساط_تسديد_القروض[[#This Row],[الرقم]]&lt;=مدة_القرض,IF(ROW()-ROW(أقساط_تسديد_القروض[[#Headers], [تاريخ
الدفع]])=1,بداية_القرض,IF(I3&gt;0,EDATE(C3,1),"")),""),"")</calculatedColumnFormula>
    </tableColumn>
    <tableColumn id="3" name="الرصيد_x000a_الافتتاحي" dataDxfId="6">
      <calculatedColumnFormula>IF(ROW()-ROW(أقساط_تسديد_القروض[[#Headers], [الرصيد
الافتتاحي]])=1,قيمة_القرض,IF(أقساط_تسديد_القروض[[#This Row],[تاريخ
الدفع]]="",0,INDEX(أقساط_تسديد_القروض[], ROW()-4,8)))</calculatedColumnFormula>
    </tableColumn>
    <tableColumn id="4" name="الفائدة" dataDxfId="5">
      <calculatedColumnFormula>IF(القيم_التي_تم_إدخالها,IF(ROW()-ROW(أقساط_تسديد_القروض[[#Headers], [الفائدة]])=1,-IPMT(معدل_الفائدة/12,1,مدة_القرض-ROWS($C$4:C4)+1,أقساط_تسديد_القروض[[#This Row],[الرصيد
الافتتاحي]]),IFERROR(-IPMT(معدل_الفائدة/12,1,أقساط_تسديد_القروض[[#This Row],[المبلغ
المتبقي]],D5),0)),0)</calculatedColumnFormula>
    </tableColumn>
    <tableColumn id="5" name="رأس المال" dataDxfId="4">
      <calculatedColumnFormula>IFERROR(IF(AND(القيم_التي_تم_إدخالها,أقساط_تسديد_القروض[[#This Row],[تاريخ
الدفع]]&lt;&gt;""),-PPMT(معدل_الفائدة/12,1,مدة_القرض-ROWS($C$4:C4)+1,أقساط_تسديد_القروض[[#This Row],[الرصيد
الافتتاحي]]),""),0)</calculatedColumnFormula>
    </tableColumn>
    <tableColumn id="7" name="ضريبة_x000a_الملكية" dataDxfId="3">
      <calculatedColumnFormula>IF(أقساط_تسديد_القروض[[#This Row],[تاريخ
الدفع]]="",0,قيمة_ضريبة_الملكية)</calculatedColumnFormula>
    </tableColumn>
    <tableColumn id="9" name="إجمالي_x000a_الدفعات" dataDxfId="2">
      <calculatedColumnFormula>IF(أقساط_تسديد_القروض[[#This Row],[تاريخ
الدفع]]="",0,أقساط_تسديد_القروض[[#This Row],[الفائدة]]+أقساط_تسديد_القروض[[#This Row],[رأس المال]]+أقساط_تسديد_القروض[[#This Row],[ضريبة
الملكية]])</calculatedColumnFormula>
    </tableColumn>
    <tableColumn id="10" name="الختامي_x000a_الافتتاحي" dataDxfId="1">
      <calculatedColumnFormula>IF(أقساط_تسديد_القروض[[#This Row],[تاريخ
الدفع]]="",0,أقساط_تسديد_القروض[[#This Row],[الرصيد
الافتتاحي]]-أقساط_تسديد_القروض[[#This Row],[رأس المال]])</calculatedColumnFormula>
    </tableColumn>
    <tableColumn id="11" name="المبلغ_x000a_المتبقي" dataDxfId="0">
      <calculatedColumnFormula>IF(أقساط_تسديد_القروض[[#This Row],[الختامي
الافتتاحي]]&gt;0,الصف_الأخير-ROW(),0)</calculatedColumnFormula>
    </tableColumn>
  </tableColumns>
  <tableStyleInfo name="حاسبة الرهن" showFirstColumn="0" showLastColumn="0" showRowStripes="1" showColumnStripes="0"/>
  <extLst>
    <ext xmlns:x14="http://schemas.microsoft.com/office/spreadsheetml/2009/9/main" uri="{504A1905-F514-4f6f-8877-14C23A59335A}">
      <x14:table altTextSummary="جدول الحسابات لدفعات القروض مع مرور الوقت. يمكن إضافة المزيد من الدفعات من خلال إدراج صف إضافي. أدخل تاريخ الدفع وسيتم تحديث الأعمدة الأخرى تلقائياً. هذا الأمر يفترض إجراء دفعة إضافية للمبلغ الشهري نفسه"/>
    </ext>
  </extLst>
</table>
</file>

<file path=xl/theme/theme1.xml><?xml version="1.0" encoding="utf-8"?>
<a:theme xmlns:a="http://schemas.openxmlformats.org/drawingml/2006/main" name="Office Theme">
  <a:themeElements>
    <a:clrScheme name="Custom 12">
      <a:dk1>
        <a:sysClr val="windowText" lastClr="000000"/>
      </a:dk1>
      <a:lt1>
        <a:sysClr val="window" lastClr="FFFFFF"/>
      </a:lt1>
      <a:dk2>
        <a:srgbClr val="051B20"/>
      </a:dk2>
      <a:lt2>
        <a:srgbClr val="F7F7F9"/>
      </a:lt2>
      <a:accent1>
        <a:srgbClr val="8FC356"/>
      </a:accent1>
      <a:accent2>
        <a:srgbClr val="1C8FA7"/>
      </a:accent2>
      <a:accent3>
        <a:srgbClr val="EAA158"/>
      </a:accent3>
      <a:accent4>
        <a:srgbClr val="F6655A"/>
      </a:accent4>
      <a:accent5>
        <a:srgbClr val="E1D780"/>
      </a:accent5>
      <a:accent6>
        <a:srgbClr val="95669E"/>
      </a:accent6>
      <a:hlink>
        <a:srgbClr val="6B9B37"/>
      </a:hlink>
      <a:folHlink>
        <a:srgbClr val="95669E"/>
      </a:folHlink>
    </a:clrScheme>
    <a:fontScheme name="Theme Fonts">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pageSetUpPr autoPageBreaks="0" fitToPage="1"/>
  </sheetPr>
  <dimension ref="A1:E9"/>
  <sheetViews>
    <sheetView showGridLines="0" rightToLeft="1" tabSelected="1" zoomScaleNormal="100" workbookViewId="0"/>
  </sheetViews>
  <sheetFormatPr defaultColWidth="8.85546875" defaultRowHeight="30" customHeight="1" x14ac:dyDescent="0.2"/>
  <cols>
    <col min="1" max="1" width="2.7109375" style="4" customWidth="1"/>
    <col min="2" max="2" width="35.7109375" style="12" customWidth="1"/>
    <col min="3" max="3" width="15.7109375" style="4" customWidth="1"/>
    <col min="4" max="4" width="38.5703125" style="4" customWidth="1"/>
    <col min="5" max="5" width="19.85546875" style="34" customWidth="1"/>
    <col min="6" max="16384" width="8.85546875" style="4"/>
  </cols>
  <sheetData>
    <row r="1" spans="1:5" ht="30" customHeight="1" x14ac:dyDescent="0.35">
      <c r="A1" s="1"/>
      <c r="B1" s="37" t="s">
        <v>29</v>
      </c>
      <c r="C1" s="37"/>
      <c r="D1" s="2" t="s">
        <v>9</v>
      </c>
      <c r="E1" s="3"/>
    </row>
    <row r="2" spans="1:5" ht="30" customHeight="1" thickBot="1" x14ac:dyDescent="0.4">
      <c r="A2" s="5"/>
      <c r="B2" s="37" t="s">
        <v>0</v>
      </c>
      <c r="C2" s="37"/>
      <c r="D2" s="23">
        <f>E4</f>
        <v>1073.6432460242781</v>
      </c>
      <c r="E2" s="6"/>
    </row>
    <row r="3" spans="1:5" ht="35.1" customHeight="1" thickTop="1" x14ac:dyDescent="0.2">
      <c r="A3" s="7"/>
      <c r="B3" s="8" t="s">
        <v>1</v>
      </c>
      <c r="C3" s="8" t="s">
        <v>8</v>
      </c>
      <c r="D3" s="9" t="s">
        <v>10</v>
      </c>
      <c r="E3" s="8" t="s">
        <v>16</v>
      </c>
    </row>
    <row r="4" spans="1:5" ht="30" customHeight="1" x14ac:dyDescent="0.2">
      <c r="B4" s="10" t="s">
        <v>2</v>
      </c>
      <c r="C4" s="29">
        <v>300000</v>
      </c>
      <c r="D4" s="10" t="s">
        <v>11</v>
      </c>
      <c r="E4" s="24">
        <f>IFERROR(PMT(معدل_الفائدة/12,مدة_القرض,-قيمة_القرض),0)</f>
        <v>1073.6432460242781</v>
      </c>
    </row>
    <row r="5" spans="1:5" ht="30" customHeight="1" x14ac:dyDescent="0.2">
      <c r="B5" s="10" t="s">
        <v>3</v>
      </c>
      <c r="C5" s="30">
        <v>0.05</v>
      </c>
      <c r="D5" s="10" t="s">
        <v>12</v>
      </c>
      <c r="E5" s="24">
        <f ca="1">IFERROR(IF(القيم_التي_تم_إدخالها,SUM(إجمالي_الدفعات),0),0)</f>
        <v>520679.23652670986</v>
      </c>
    </row>
    <row r="6" spans="1:5" ht="30" customHeight="1" x14ac:dyDescent="0.2">
      <c r="B6" s="10" t="s">
        <v>4</v>
      </c>
      <c r="C6" s="31">
        <v>360</v>
      </c>
      <c r="D6" s="10" t="s">
        <v>13</v>
      </c>
      <c r="E6" s="24">
        <f ca="1">IFERROR(IF(القيم_التي_تم_إدخالها,SUM(إجمالي_دفعات_القرض),0),0)</f>
        <v>385679.23652670946</v>
      </c>
    </row>
    <row r="7" spans="1:5" ht="30" customHeight="1" x14ac:dyDescent="0.2">
      <c r="B7" s="10" t="s">
        <v>5</v>
      </c>
      <c r="C7" s="29">
        <v>200000</v>
      </c>
      <c r="D7" s="10" t="s">
        <v>14</v>
      </c>
      <c r="E7" s="24">
        <f ca="1">IFERROR(IF(القيم_التي_تم_إدخالها,SUM(الفائدة),0),0)</f>
        <v>185679.23652670963</v>
      </c>
    </row>
    <row r="8" spans="1:5" ht="30" customHeight="1" x14ac:dyDescent="0.2">
      <c r="B8" s="10" t="s">
        <v>6</v>
      </c>
      <c r="C8" s="32">
        <f ca="1">TODAY()+120</f>
        <v>43238</v>
      </c>
      <c r="D8" s="10" t="s">
        <v>15</v>
      </c>
      <c r="E8" s="24">
        <v>375</v>
      </c>
    </row>
    <row r="9" spans="1:5" s="7" customFormat="1" ht="30" customHeight="1" x14ac:dyDescent="0.2">
      <c r="B9" s="25" t="s">
        <v>7</v>
      </c>
      <c r="C9" s="11"/>
      <c r="E9" s="33" t="s">
        <v>17</v>
      </c>
    </row>
  </sheetData>
  <sheetProtection insertRows="0" deleteRows="0" selectLockedCells="1"/>
  <mergeCells count="2">
    <mergeCell ref="B1:C1"/>
    <mergeCell ref="B2:C2"/>
  </mergeCells>
  <dataValidations xWindow="814" yWindow="404" count="13">
    <dataValidation type="whole" allowBlank="1" showInputMessage="1" showErrorMessage="1" error="تبلغ المدة القصوى للقرض لهذه الحاسبة 360 شهراً (30 سنة) حدد &quot;إعادة المحاولة&quot; لإدخال قيمة ما بين 1 و360، و&quot;إلغاء&quot; للخروج من الخلية" prompt="أدخل مدة القرض (بالأشهر). تتراوح القيم الصالحة ما بين 1 و360 (30 سنة)" sqref="C6">
      <formula1>1</formula1>
      <formula2>360</formula2>
    </dataValidation>
    <dataValidation allowBlank="1" showInputMessage="1" showErrorMessage="1" prompt="ورقة عمل &quot;حاسبة الرهن&quot; التي تحتوي على تفاصيل القرض وتحسب تلقائياً &quot;الإحصاءات الرئيسية&quot; لتحديد &quot;إجمالي الدفعات الشهرية للقرض&quot;. يوجد ارتباط تنقل إلى ورقة العمل &quot;جدول أقساط تسديد القروض&quot; في الخلية E9" sqref="A1"/>
    <dataValidation allowBlank="1" showInputMessage="1" showErrorMessage="1" prompt="أدخل &quot;سعر الشراء&quot; في هذه الخلية" sqref="C4"/>
    <dataValidation allowBlank="1" showInputMessage="1" showErrorMessage="1" prompt="أدخل &quot;معدل الفائدة&quot; في هذه الخلية" sqref="C5"/>
    <dataValidation allowBlank="1" showInputMessage="1" showErrorMessage="1" prompt="أدخل إجمالي &quot;مبلغ القرض&quot; في هذه الخلية" sqref="C7"/>
    <dataValidation allowBlank="1" showInputMessage="1" showErrorMessage="1" prompt="أدخل &quot;تاريخ بداية القرض&quot; في هذه الخلية" sqref="C8"/>
    <dataValidation allowBlank="1" showInputMessage="1" showErrorMessage="1" prompt="أدخل &quot;قيمة ضريبة الملكية الشهرية&quot; في هذه الخلية" sqref="E8"/>
    <dataValidation allowBlank="1" showInputMessage="1" showErrorMessage="1" prompt="يتم وضع مخطط تفصيلي لتفاصيل القرض في هذا العمود من الخلية B4 إلى الخلية B8" sqref="B3"/>
    <dataValidation allowBlank="1" showInputMessage="1" showErrorMessage="1" prompt="يتم احتساب &quot;الدفعة الشهرية للقرض&quot; تلقائياً استناداً إلى تفاصيل القرض والإحصاءات الرئيسية" sqref="D2"/>
    <dataValidation allowBlank="1" showInputMessage="1" showErrorMessage="1" prompt="أدخل قيم تفاصيل القرض في هذا العمود في الخلايا من C4 إلى C8" sqref="C3"/>
    <dataValidation allowBlank="1" showInputMessage="1" showErrorMessage="1" prompt="يتم وضع مخطط تفصيلي لـ &quot;الإحصاءات الرئيسية&quot; للقرض في هذا العمود من الخلية D4 إلى الخلية D8" sqref="D3"/>
    <dataValidation allowBlank="1" showInputMessage="1" showErrorMessage="1" prompt="يتم احتساب كافة الإجماليات في هذا العمود من الخلية E4 إلى الخلية E7 تلقائياً. أدخل &quot;قيمة ضريبة الملكية الشهرية&quot; في الخلية E8" sqref="E3"/>
    <dataValidation allowBlank="1" showInputMessage="1" showErrorMessage="1" prompt="ارتباط تشعبي إلى جدول أقساط تسديد القروض" sqref="E9"/>
  </dataValidations>
  <hyperlinks>
    <hyperlink ref="E9" location="'جدول أقساط تسديد القروض'!A1" tooltip="الانتقال إلى جدول أقساط تسديد القروض" display="الانتقال إلى جدول أقساط تسديد القروض"/>
  </hyperlinks>
  <printOptions horizontalCentered="1"/>
  <pageMargins left="0.25" right="0.25" top="0.75" bottom="0.75" header="0.3" footer="0.3"/>
  <pageSetup paperSize="9"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249977111117893"/>
    <pageSetUpPr fitToPage="1"/>
  </sheetPr>
  <dimension ref="A1:J363"/>
  <sheetViews>
    <sheetView showGridLines="0" rightToLeft="1" zoomScaleNormal="100" workbookViewId="0"/>
  </sheetViews>
  <sheetFormatPr defaultColWidth="8.85546875" defaultRowHeight="14.25" x14ac:dyDescent="0.2"/>
  <cols>
    <col min="1" max="1" width="2.7109375" style="21" customWidth="1"/>
    <col min="2" max="2" width="12.28515625" style="21" customWidth="1"/>
    <col min="3" max="3" width="14.28515625" style="21" customWidth="1"/>
    <col min="4" max="4" width="23.5703125" style="21" customWidth="1"/>
    <col min="5" max="5" width="19.85546875" style="21" customWidth="1"/>
    <col min="6" max="6" width="17.85546875" style="21" customWidth="1"/>
    <col min="7" max="7" width="17.42578125" style="21" customWidth="1"/>
    <col min="8" max="8" width="19.140625" style="21" customWidth="1"/>
    <col min="9" max="9" width="20.5703125" style="21" customWidth="1"/>
    <col min="10" max="10" width="15.7109375" style="21" customWidth="1"/>
    <col min="11" max="16384" width="8.85546875" style="21"/>
  </cols>
  <sheetData>
    <row r="1" spans="1:10" s="16" customFormat="1" ht="30" customHeight="1" x14ac:dyDescent="0.35">
      <c r="A1" s="13"/>
      <c r="B1" s="14" t="s">
        <v>19</v>
      </c>
      <c r="C1" s="15"/>
      <c r="D1" s="15"/>
      <c r="E1" s="13"/>
      <c r="F1" s="13"/>
      <c r="G1" s="13"/>
      <c r="H1" s="13"/>
      <c r="I1" s="13"/>
      <c r="J1" s="13"/>
    </row>
    <row r="2" spans="1:10" s="16" customFormat="1" ht="30" customHeight="1" thickBot="1" x14ac:dyDescent="0.4">
      <c r="A2" s="17"/>
      <c r="B2" s="18" t="s">
        <v>18</v>
      </c>
      <c r="C2" s="19"/>
      <c r="D2" s="19"/>
      <c r="E2" s="20"/>
      <c r="F2" s="20"/>
      <c r="G2" s="20"/>
      <c r="H2" s="20"/>
      <c r="I2" s="20"/>
      <c r="J2" s="20"/>
    </row>
    <row r="3" spans="1:10" s="35" customFormat="1" ht="35.1" customHeight="1" thickTop="1" x14ac:dyDescent="0.25">
      <c r="B3" s="36" t="s">
        <v>20</v>
      </c>
      <c r="C3" s="36" t="s">
        <v>21</v>
      </c>
      <c r="D3" s="36" t="s">
        <v>22</v>
      </c>
      <c r="E3" s="36" t="s">
        <v>23</v>
      </c>
      <c r="F3" s="36" t="s">
        <v>24</v>
      </c>
      <c r="G3" s="36" t="s">
        <v>25</v>
      </c>
      <c r="H3" s="36" t="s">
        <v>26</v>
      </c>
      <c r="I3" s="36" t="s">
        <v>27</v>
      </c>
      <c r="J3" s="36" t="s">
        <v>28</v>
      </c>
    </row>
    <row r="4" spans="1:10" ht="15" customHeight="1" x14ac:dyDescent="0.2">
      <c r="B4" s="26">
        <f>ROWS($B$4:B4)</f>
        <v>1</v>
      </c>
      <c r="C4" s="28">
        <f ca="1">IF(القيم_التي_تم_إدخالها,IF(أقساط_تسديد_القروض[[#This Row],[الرقم]]&lt;=مدة_القرض,IF(ROW()-ROW(أقساط_تسديد_القروض[[#Headers], [تاريخ
الدفع]])=1,بداية_القرض,IF(I3&gt;0,EDATE(C3,1),"")),""),"")</f>
        <v>43238</v>
      </c>
      <c r="D4" s="22">
        <f>IF(ROW()-ROW(أقساط_تسديد_القروض[[#Headers], [الرصيد
الافتتاحي]])=1,قيمة_القرض,IF(أقساط_تسديد_القروض[[#This Row],[تاريخ
الدفع]]="",0,INDEX(أقساط_تسديد_القروض[], ROW()-4,8)))</f>
        <v>200000</v>
      </c>
      <c r="E4" s="22">
        <f ca="1">IF(القيم_التي_تم_إدخالها,IF(ROW()-ROW(أقساط_تسديد_القروض[[#Headers], [الفائدة]])=1,-IPMT(معدل_الفائدة/12,1,مدة_القرض-ROWS($C$4:C4)+1,أقساط_تسديد_القروض[[#This Row],[الرصيد
الافتتاحي]]),IFERROR(-IPMT(معدل_الفائدة/12,1,أقساط_تسديد_القروض[[#This Row],[المبلغ
المتبقي]],D5),0)),0)</f>
        <v>833.33333333333337</v>
      </c>
      <c r="F4" s="22">
        <f ca="1">IFERROR(IF(AND(القيم_التي_تم_إدخالها,أقساط_تسديد_القروض[[#This Row],[تاريخ
الدفع]]&lt;&gt;""),-PPMT(معدل_الفائدة/12,1,مدة_القرض-ROWS($C$4:C4)+1,أقساط_تسديد_القروض[[#This Row],[الرصيد
الافتتاحي]]),""),0)</f>
        <v>240.30991269094474</v>
      </c>
      <c r="G4" s="22">
        <f ca="1">IF(أقساط_تسديد_القروض[[#This Row],[تاريخ
الدفع]]="",0,قيمة_ضريبة_الملكية)</f>
        <v>375</v>
      </c>
      <c r="H4" s="22">
        <f ca="1">IF(أقساط_تسديد_القروض[[#This Row],[تاريخ
الدفع]]="",0,أقساط_تسديد_القروض[[#This Row],[الفائدة]]+أقساط_تسديد_القروض[[#This Row],[رأس المال]]+أقساط_تسديد_القروض[[#This Row],[ضريبة
الملكية]])</f>
        <v>1448.6432460242781</v>
      </c>
      <c r="I4" s="22">
        <f ca="1">IF(أقساط_تسديد_القروض[[#This Row],[تاريخ
الدفع]]="",0,أقساط_تسديد_القروض[[#This Row],[الرصيد
الافتتاحي]]-أقساط_تسديد_القروض[[#This Row],[رأس المال]])</f>
        <v>199759.69008730905</v>
      </c>
      <c r="J4" s="27">
        <f ca="1">IF(أقساط_تسديد_القروض[[#This Row],[الختامي
الافتتاحي]]&gt;0,الصف_الأخير-ROW(),0)</f>
        <v>359</v>
      </c>
    </row>
    <row r="5" spans="1:10" ht="15" customHeight="1" x14ac:dyDescent="0.2">
      <c r="B5" s="26">
        <f>ROWS($B$4:B5)</f>
        <v>2</v>
      </c>
      <c r="C5" s="28">
        <f ca="1">IF(القيم_التي_تم_إدخالها,IF(أقساط_تسديد_القروض[[#This Row],[الرقم]]&lt;=مدة_القرض,IF(ROW()-ROW(أقساط_تسديد_القروض[[#Headers], [تاريخ
الدفع]])=1,بداية_القرض,IF(I4&gt;0,EDATE(C4,1),"")),""),"")</f>
        <v>43269</v>
      </c>
      <c r="D5" s="22">
        <f ca="1">IF(ROW()-ROW(أقساط_تسديد_القروض[[#Headers], [الرصيد
الافتتاحي]])=1,قيمة_القرض,IF(أقساط_تسديد_القروض[[#This Row],[تاريخ
الدفع]]="",0,INDEX(أقساط_تسديد_القروض[], ROW()-4,8)))</f>
        <v>199759.69008730905</v>
      </c>
      <c r="E5" s="22">
        <f ca="1">IF(القيم_التي_تم_إدخالها,IF(ROW()-ROW(أقساط_تسديد_القروض[[#Headers], [الفائدة]])=1,-IPMT(معدل_الفائدة/12,1,مدة_القرض-ROWS($C$4:C5)+1,أقساط_تسديد_القروض[[#This Row],[الرصيد
الافتتاحي]]),IFERROR(-IPMT(معدل_الفائدة/12,1,أقساط_تسديد_القروض[[#This Row],[المبلغ
المتبقي]],D6),0)),0)</f>
        <v>831.32657868048011</v>
      </c>
      <c r="F5" s="22">
        <f ca="1">IFERROR(IF(AND(القيم_التي_تم_إدخالها,أقساط_تسديد_القروض[[#This Row],[تاريخ
الدفع]]&lt;&gt;""),-PPMT(معدل_الفائدة/12,1,مدة_القرض-ROWS($C$4:C5)+1,أقساط_تسديد_القروض[[#This Row],[الرصيد
الافتتاحي]]),""),0)</f>
        <v>241.3112039938236</v>
      </c>
      <c r="G5" s="22">
        <f ca="1">IF(أقساط_تسديد_القروض[[#This Row],[تاريخ
الدفع]]="",0,قيمة_ضريبة_الملكية)</f>
        <v>375</v>
      </c>
      <c r="H5" s="22">
        <f ca="1">IF(أقساط_تسديد_القروض[[#This Row],[تاريخ
الدفع]]="",0,أقساط_تسديد_القروض[[#This Row],[الفائدة]]+أقساط_تسديد_القروض[[#This Row],[رأس المال]]+أقساط_تسديد_القروض[[#This Row],[ضريبة
الملكية]])</f>
        <v>1447.6377826743037</v>
      </c>
      <c r="I5" s="22">
        <f ca="1">IF(أقساط_تسديد_القروض[[#This Row],[تاريخ
الدفع]]="",0,أقساط_تسديد_القروض[[#This Row],[الرصيد
الافتتاحي]]-أقساط_تسديد_القروض[[#This Row],[رأس المال]])</f>
        <v>199518.37888331522</v>
      </c>
      <c r="J5" s="27">
        <f ca="1">IF(أقساط_تسديد_القروض[[#This Row],[الختامي
الافتتاحي]]&gt;0,الصف_الأخير-ROW(),0)</f>
        <v>358</v>
      </c>
    </row>
    <row r="6" spans="1:10" ht="15" customHeight="1" x14ac:dyDescent="0.2">
      <c r="B6" s="26">
        <f>ROWS($B$4:B6)</f>
        <v>3</v>
      </c>
      <c r="C6" s="28">
        <f ca="1">IF(القيم_التي_تم_إدخالها,IF(أقساط_تسديد_القروض[[#This Row],[الرقم]]&lt;=مدة_القرض,IF(ROW()-ROW(أقساط_تسديد_القروض[[#Headers], [تاريخ
الدفع]])=1,بداية_القرض,IF(I5&gt;0,EDATE(C5,1),"")),""),"")</f>
        <v>43299</v>
      </c>
      <c r="D6" s="22">
        <f ca="1">IF(ROW()-ROW(أقساط_تسديد_القروض[[#Headers], [الرصيد
الافتتاحي]])=1,قيمة_القرض,IF(أقساط_تسديد_القروض[[#This Row],[تاريخ
الدفع]]="",0,INDEX(أقساط_تسديد_القروض[], ROW()-4,8)))</f>
        <v>199518.37888331522</v>
      </c>
      <c r="E6" s="22">
        <f ca="1">IF(القيم_التي_تم_إدخالها,IF(ROW()-ROW(أقساط_تسديد_القروض[[#Headers], [الفائدة]])=1,-IPMT(معدل_الفائدة/12,1,مدة_القرض-ROWS($C$4:C6)+1,أقساط_تسديد_القروض[[#This Row],[الرصيد
الافتتاحي]]),IFERROR(-IPMT(معدل_الفائدة/12,1,أقساط_تسديد_القروض[[#This Row],[المبلغ
المتبقي]],D7),0)),0)</f>
        <v>830.31692589988086</v>
      </c>
      <c r="F6" s="22">
        <f ca="1">IFERROR(IF(AND(القيم_التي_تم_إدخالها,أقساط_تسديد_القروض[[#This Row],[تاريخ
الدفع]]&lt;&gt;""),-PPMT(معدل_الفائدة/12,1,مدة_القرض-ROWS($C$4:C6)+1,أقساط_تسديد_القروض[[#This Row],[الرصيد
الافتتاحي]]),""),0)</f>
        <v>242.31666734379792</v>
      </c>
      <c r="G6" s="22">
        <f ca="1">IF(أقساط_تسديد_القروض[[#This Row],[تاريخ
الدفع]]="",0,قيمة_ضريبة_الملكية)</f>
        <v>375</v>
      </c>
      <c r="H6" s="22">
        <f ca="1">IF(أقساط_تسديد_القروض[[#This Row],[تاريخ
الدفع]]="",0,أقساط_تسديد_القروض[[#This Row],[الفائدة]]+أقساط_تسديد_القروض[[#This Row],[رأس المال]]+أقساط_تسديد_القروض[[#This Row],[ضريبة
الملكية]])</f>
        <v>1447.6335932436787</v>
      </c>
      <c r="I6" s="22">
        <f ca="1">IF(أقساط_تسديد_القروض[[#This Row],[تاريخ
الدفع]]="",0,أقساط_تسديد_القروض[[#This Row],[الرصيد
الافتتاحي]]-أقساط_تسديد_القروض[[#This Row],[رأس المال]])</f>
        <v>199276.06221597141</v>
      </c>
      <c r="J6" s="27">
        <f ca="1">IF(أقساط_تسديد_القروض[[#This Row],[الختامي
الافتتاحي]]&gt;0,الصف_الأخير-ROW(),0)</f>
        <v>357</v>
      </c>
    </row>
    <row r="7" spans="1:10" ht="15" customHeight="1" x14ac:dyDescent="0.2">
      <c r="B7" s="26">
        <f>ROWS($B$4:B7)</f>
        <v>4</v>
      </c>
      <c r="C7" s="28">
        <f ca="1">IF(القيم_التي_تم_إدخالها,IF(أقساط_تسديد_القروض[[#This Row],[الرقم]]&lt;=مدة_القرض,IF(ROW()-ROW(أقساط_تسديد_القروض[[#Headers], [تاريخ
الدفع]])=1,بداية_القرض,IF(I6&gt;0,EDATE(C6,1),"")),""),"")</f>
        <v>43330</v>
      </c>
      <c r="D7" s="22">
        <f ca="1">IF(ROW()-ROW(أقساط_تسديد_القروض[[#Headers], [الرصيد
الافتتاحي]])=1,قيمة_القرض,IF(أقساط_تسديد_القروض[[#This Row],[تاريخ
الدفع]]="",0,INDEX(أقساط_تسديد_القروض[], ROW()-4,8)))</f>
        <v>199276.06221597141</v>
      </c>
      <c r="E7" s="22">
        <f ca="1">IF(القيم_التي_تم_إدخالها,IF(ROW()-ROW(أقساط_تسديد_القروض[[#Headers], [الفائدة]])=1,-IPMT(معدل_الفائدة/12,1,مدة_القرض-ROWS($C$4:C7)+1,أقساط_تسديد_القروض[[#This Row],[الرصيد
الافتتاحي]]),IFERROR(-IPMT(معدل_الفائدة/12,1,أقساط_تسديد_القروض[[#This Row],[المبلغ
المتبقي]],D8),0)),0)</f>
        <v>829.30306623269598</v>
      </c>
      <c r="F7" s="22">
        <f ca="1">IFERROR(IF(AND(القيم_التي_تم_إدخالها,أقساط_تسديد_القروض[[#This Row],[تاريخ
الدفع]]&lt;&gt;""),-PPMT(معدل_الفائدة/12,1,مدة_القرض-ROWS($C$4:C7)+1,أقساط_تسديد_القروض[[#This Row],[الرصيد
الافتتاحي]]),""),0)</f>
        <v>243.32632012439709</v>
      </c>
      <c r="G7" s="22">
        <f ca="1">IF(أقساط_تسديد_القروض[[#This Row],[تاريخ
الدفع]]="",0,قيمة_ضريبة_الملكية)</f>
        <v>375</v>
      </c>
      <c r="H7" s="22">
        <f ca="1">IF(أقساط_تسديد_القروض[[#This Row],[تاريخ
الدفع]]="",0,أقساط_تسديد_القروض[[#This Row],[الفائدة]]+أقساط_تسديد_القروض[[#This Row],[رأس المال]]+أقساط_تسديد_القروض[[#This Row],[ضريبة
الملكية]])</f>
        <v>1447.6293863570932</v>
      </c>
      <c r="I7" s="22">
        <f ca="1">IF(أقساط_تسديد_القروض[[#This Row],[تاريخ
الدفع]]="",0,أقساط_تسديد_القروض[[#This Row],[الرصيد
الافتتاحي]]-أقساط_تسديد_القروض[[#This Row],[رأس المال]])</f>
        <v>199032.73589584703</v>
      </c>
      <c r="J7" s="27">
        <f ca="1">IF(أقساط_تسديد_القروض[[#This Row],[الختامي
الافتتاحي]]&gt;0,الصف_الأخير-ROW(),0)</f>
        <v>356</v>
      </c>
    </row>
    <row r="8" spans="1:10" ht="15" customHeight="1" x14ac:dyDescent="0.2">
      <c r="B8" s="26">
        <f>ROWS($B$4:B8)</f>
        <v>5</v>
      </c>
      <c r="C8" s="28">
        <f ca="1">IF(القيم_التي_تم_إدخالها,IF(أقساط_تسديد_القروض[[#This Row],[الرقم]]&lt;=مدة_القرض,IF(ROW()-ROW(أقساط_تسديد_القروض[[#Headers], [تاريخ
الدفع]])=1,بداية_القرض,IF(I7&gt;0,EDATE(C7,1),"")),""),"")</f>
        <v>43361</v>
      </c>
      <c r="D8" s="22">
        <f ca="1">IF(ROW()-ROW(أقساط_تسديد_القروض[[#Headers], [الرصيد
الافتتاحي]])=1,قيمة_القرض,IF(أقساط_تسديد_القروض[[#This Row],[تاريخ
الدفع]]="",0,INDEX(أقساط_تسديد_القروض[], ROW()-4,8)))</f>
        <v>199032.73589584703</v>
      </c>
      <c r="E8" s="22">
        <f ca="1">IF(القيم_التي_تم_إدخالها,IF(ROW()-ROW(أقساط_تسديد_القروض[[#Headers], [الفائدة]])=1,-IPMT(معدل_الفائدة/12,1,مدة_القرض-ROWS($C$4:C8)+1,أقساط_تسديد_القروض[[#This Row],[الرصيد
الافتتاحي]]),IFERROR(-IPMT(معدل_الفائدة/12,1,أقساط_تسديد_القروض[[#This Row],[المبلغ
المتبقي]],D9),0)),0)</f>
        <v>828.28498215023103</v>
      </c>
      <c r="F8" s="22">
        <f ca="1">IFERROR(IF(AND(القيم_التي_تم_إدخالها,أقساط_تسديد_القروض[[#This Row],[تاريخ
الدفع]]&lt;&gt;""),-PPMT(معدل_الفائدة/12,1,مدة_القرض-ROWS($C$4:C8)+1,أقساط_تسديد_القروض[[#This Row],[الرصيد
الافتتاحي]]),""),0)</f>
        <v>244.3401797915821</v>
      </c>
      <c r="G8" s="22">
        <f ca="1">IF(أقساط_تسديد_القروض[[#This Row],[تاريخ
الدفع]]="",0,قيمة_ضريبة_الملكية)</f>
        <v>375</v>
      </c>
      <c r="H8" s="22">
        <f ca="1">IF(أقساط_تسديد_القروض[[#This Row],[تاريخ
الدفع]]="",0,أقساط_تسديد_القروض[[#This Row],[الفائدة]]+أقساط_تسديد_القروض[[#This Row],[رأس المال]]+أقساط_تسديد_القروض[[#This Row],[ضريبة
الملكية]])</f>
        <v>1447.6251619418131</v>
      </c>
      <c r="I8" s="22">
        <f ca="1">IF(أقساط_تسديد_القروض[[#This Row],[تاريخ
الدفع]]="",0,أقساط_تسديد_القروض[[#This Row],[الرصيد
الافتتاحي]]-أقساط_تسديد_القروض[[#This Row],[رأس المال]])</f>
        <v>198788.39571605544</v>
      </c>
      <c r="J8" s="27">
        <f ca="1">IF(أقساط_تسديد_القروض[[#This Row],[الختامي
الافتتاحي]]&gt;0,الصف_الأخير-ROW(),0)</f>
        <v>355</v>
      </c>
    </row>
    <row r="9" spans="1:10" ht="15" customHeight="1" x14ac:dyDescent="0.2">
      <c r="B9" s="26">
        <f>ROWS($B$4:B9)</f>
        <v>6</v>
      </c>
      <c r="C9" s="28">
        <f ca="1">IF(القيم_التي_تم_إدخالها,IF(أقساط_تسديد_القروض[[#This Row],[الرقم]]&lt;=مدة_القرض,IF(ROW()-ROW(أقساط_تسديد_القروض[[#Headers], [تاريخ
الدفع]])=1,بداية_القرض,IF(I8&gt;0,EDATE(C8,1),"")),""),"")</f>
        <v>43391</v>
      </c>
      <c r="D9" s="22">
        <f ca="1">IF(ROW()-ROW(أقساط_تسديد_القروض[[#Headers], [الرصيد
الافتتاحي]])=1,قيمة_القرض,IF(أقساط_تسديد_القروض[[#This Row],[تاريخ
الدفع]]="",0,INDEX(أقساط_تسديد_القروض[], ROW()-4,8)))</f>
        <v>198788.39571605544</v>
      </c>
      <c r="E9" s="22">
        <f ca="1">IF(القيم_التي_تم_إدخالها,IF(ROW()-ROW(أقساط_تسديد_القروض[[#Headers], [الفائدة]])=1,-IPMT(معدل_الفائدة/12,1,مدة_القرض-ROWS($C$4:C9)+1,أقساط_تسديد_القروض[[#This Row],[الرصيد
الافتتاحي]]),IFERROR(-IPMT(معدل_الفائدة/12,1,أقساط_تسديد_القروض[[#This Row],[المبلغ
المتبقي]],D10),0)),0)</f>
        <v>827.26265605075582</v>
      </c>
      <c r="F9" s="22">
        <f ca="1">IFERROR(IF(AND(القيم_التي_تم_إدخالها,أقساط_تسديد_القروض[[#This Row],[تاريخ
الدفع]]&lt;&gt;""),-PPMT(معدل_الفائدة/12,1,مدة_القرض-ROWS($C$4:C9)+1,أقساط_تسديد_القروض[[#This Row],[الرصيد
الافتتاحي]]),""),0)</f>
        <v>245.358263874047</v>
      </c>
      <c r="G9" s="22">
        <f ca="1">IF(أقساط_تسديد_القروض[[#This Row],[تاريخ
الدفع]]="",0,قيمة_ضريبة_الملكية)</f>
        <v>375</v>
      </c>
      <c r="H9" s="22">
        <f ca="1">IF(أقساط_تسديد_القروض[[#This Row],[تاريخ
الدفع]]="",0,أقساط_تسديد_القروض[[#This Row],[الفائدة]]+أقساط_تسديد_القروض[[#This Row],[رأس المال]]+أقساط_تسديد_القروض[[#This Row],[ضريبة
الملكية]])</f>
        <v>1447.6209199248028</v>
      </c>
      <c r="I9" s="22">
        <f ca="1">IF(أقساط_تسديد_القروض[[#This Row],[تاريخ
الدفع]]="",0,أقساط_تسديد_القروض[[#This Row],[الرصيد
الافتتاحي]]-أقساط_تسديد_القروض[[#This Row],[رأس المال]])</f>
        <v>198543.03745218139</v>
      </c>
      <c r="J9" s="27">
        <f ca="1">IF(أقساط_تسديد_القروض[[#This Row],[الختامي
الافتتاحي]]&gt;0,الصف_الأخير-ROW(),0)</f>
        <v>354</v>
      </c>
    </row>
    <row r="10" spans="1:10" ht="15" customHeight="1" x14ac:dyDescent="0.2">
      <c r="B10" s="26">
        <f>ROWS($B$4:B10)</f>
        <v>7</v>
      </c>
      <c r="C10" s="28">
        <f ca="1">IF(القيم_التي_تم_إدخالها,IF(أقساط_تسديد_القروض[[#This Row],[الرقم]]&lt;=مدة_القرض,IF(ROW()-ROW(أقساط_تسديد_القروض[[#Headers], [تاريخ
الدفع]])=1,بداية_القرض,IF(I9&gt;0,EDATE(C9,1),"")),""),"")</f>
        <v>43422</v>
      </c>
      <c r="D10" s="22">
        <f ca="1">IF(ROW()-ROW(أقساط_تسديد_القروض[[#Headers], [الرصيد
الافتتاحي]])=1,قيمة_القرض,IF(أقساط_تسديد_القروض[[#This Row],[تاريخ
الدفع]]="",0,INDEX(أقساط_تسديد_القروض[], ROW()-4,8)))</f>
        <v>198543.03745218139</v>
      </c>
      <c r="E10" s="22">
        <f ca="1">IF(القيم_التي_تم_إدخالها,IF(ROW()-ROW(أقساط_تسديد_القروض[[#Headers], [الفائدة]])=1,-IPMT(معدل_الفائدة/12,1,مدة_القرض-ROWS($C$4:C10)+1,أقساط_تسديد_القروض[[#This Row],[الرصيد
الافتتاحي]]),IFERROR(-IPMT(معدل_الفائدة/12,1,أقساط_تسديد_القروض[[#This Row],[المبلغ
المتبقي]],D11),0)),0)</f>
        <v>826.23607025919944</v>
      </c>
      <c r="F10" s="22">
        <f ca="1">IFERROR(IF(AND(القيم_التي_تم_إدخالها,أقساط_تسديد_القروض[[#This Row],[تاريخ
الدفع]]&lt;&gt;""),-PPMT(معدل_الفائدة/12,1,مدة_القرض-ROWS($C$4:C10)+1,أقساط_تسديد_القروض[[#This Row],[الرصيد
الافتتاحي]]),""),0)</f>
        <v>246.38058997352215</v>
      </c>
      <c r="G10" s="22">
        <f ca="1">IF(أقساط_تسديد_القروض[[#This Row],[تاريخ
الدفع]]="",0,قيمة_ضريبة_الملكية)</f>
        <v>375</v>
      </c>
      <c r="H10" s="22">
        <f ca="1">IF(أقساط_تسديد_القروض[[#This Row],[تاريخ
الدفع]]="",0,أقساط_تسديد_القروض[[#This Row],[الفائدة]]+أقساط_تسديد_القروض[[#This Row],[رأس المال]]+أقساط_تسديد_القروض[[#This Row],[ضريبة
الملكية]])</f>
        <v>1447.6166602327216</v>
      </c>
      <c r="I10" s="22">
        <f ca="1">IF(أقساط_تسديد_القروض[[#This Row],[تاريخ
الدفع]]="",0,أقساط_تسديد_القروض[[#This Row],[الرصيد
الافتتاحي]]-أقساط_تسديد_القروض[[#This Row],[رأس المال]])</f>
        <v>198296.65686220786</v>
      </c>
      <c r="J10" s="27">
        <f ca="1">IF(أقساط_تسديد_القروض[[#This Row],[الختامي
الافتتاحي]]&gt;0,الصف_الأخير-ROW(),0)</f>
        <v>353</v>
      </c>
    </row>
    <row r="11" spans="1:10" ht="15" customHeight="1" x14ac:dyDescent="0.2">
      <c r="B11" s="26">
        <f>ROWS($B$4:B11)</f>
        <v>8</v>
      </c>
      <c r="C11" s="28">
        <f ca="1">IF(القيم_التي_تم_إدخالها,IF(أقساط_تسديد_القروض[[#This Row],[الرقم]]&lt;=مدة_القرض,IF(ROW()-ROW(أقساط_تسديد_القروض[[#Headers], [تاريخ
الدفع]])=1,بداية_القرض,IF(I10&gt;0,EDATE(C10,1),"")),""),"")</f>
        <v>43452</v>
      </c>
      <c r="D11" s="22">
        <f ca="1">IF(ROW()-ROW(أقساط_تسديد_القروض[[#Headers], [الرصيد
الافتتاحي]])=1,قيمة_القرض,IF(أقساط_تسديد_القروض[[#This Row],[تاريخ
الدفع]]="",0,INDEX(أقساط_تسديد_القروض[], ROW()-4,8)))</f>
        <v>198296.65686220786</v>
      </c>
      <c r="E11" s="22">
        <f ca="1">IF(القيم_التي_تم_إدخالها,IF(ROW()-ROW(أقساط_تسديد_القروض[[#Headers], [الفائدة]])=1,-IPMT(معدل_الفائدة/12,1,مدة_القرض-ROWS($C$4:C11)+1,أقساط_تسديد_القروض[[#This Row],[الرصيد
الافتتاحي]]),IFERROR(-IPMT(معدل_الفائدة/12,1,أقساط_تسديد_القروض[[#This Row],[المبلغ
المتبقي]],D12),0)),0)</f>
        <v>825.20520702684496</v>
      </c>
      <c r="F11" s="22">
        <f ca="1">IFERROR(IF(AND(القيم_التي_تم_إدخالها,أقساط_تسديد_القروض[[#This Row],[تاريخ
الدفع]]&lt;&gt;""),-PPMT(معدل_الفائدة/12,1,مدة_القرض-ROWS($C$4:C11)+1,أقساط_تسديد_القروض[[#This Row],[الرصيد
الافتتاحي]]),""),0)</f>
        <v>247.40717576507853</v>
      </c>
      <c r="G11" s="22">
        <f ca="1">IF(أقساط_تسديد_القروض[[#This Row],[تاريخ
الدفع]]="",0,قيمة_ضريبة_الملكية)</f>
        <v>375</v>
      </c>
      <c r="H11" s="22">
        <f ca="1">IF(أقساط_تسديد_القروض[[#This Row],[تاريخ
الدفع]]="",0,أقساط_تسديد_القروض[[#This Row],[الفائدة]]+أقساط_تسديد_القروض[[#This Row],[رأس المال]]+أقساط_تسديد_القروض[[#This Row],[ضريبة
الملكية]])</f>
        <v>1447.6123827919234</v>
      </c>
      <c r="I11" s="22">
        <f ca="1">IF(أقساط_تسديد_القروض[[#This Row],[تاريخ
الدفع]]="",0,أقساط_تسديد_القروض[[#This Row],[الرصيد
الافتتاحي]]-أقساط_تسديد_القروض[[#This Row],[رأس المال]])</f>
        <v>198049.24968644278</v>
      </c>
      <c r="J11" s="27">
        <f ca="1">IF(أقساط_تسديد_القروض[[#This Row],[الختامي
الافتتاحي]]&gt;0,الصف_الأخير-ROW(),0)</f>
        <v>352</v>
      </c>
    </row>
    <row r="12" spans="1:10" ht="15" customHeight="1" x14ac:dyDescent="0.2">
      <c r="B12" s="26">
        <f>ROWS($B$4:B12)</f>
        <v>9</v>
      </c>
      <c r="C12" s="28">
        <f ca="1">IF(القيم_التي_تم_إدخالها,IF(أقساط_تسديد_القروض[[#This Row],[الرقم]]&lt;=مدة_القرض,IF(ROW()-ROW(أقساط_تسديد_القروض[[#Headers], [تاريخ
الدفع]])=1,بداية_القرض,IF(I11&gt;0,EDATE(C11,1),"")),""),"")</f>
        <v>43483</v>
      </c>
      <c r="D12" s="22">
        <f ca="1">IF(ROW()-ROW(أقساط_تسديد_القروض[[#Headers], [الرصيد
الافتتاحي]])=1,قيمة_القرض,IF(أقساط_تسديد_القروض[[#This Row],[تاريخ
الدفع]]="",0,INDEX(أقساط_تسديد_القروض[], ROW()-4,8)))</f>
        <v>198049.24968644278</v>
      </c>
      <c r="E12" s="22">
        <f ca="1">IF(القيم_التي_تم_إدخالها,IF(ROW()-ROW(أقساط_تسديد_القروض[[#Headers], [الفائدة]])=1,-IPMT(معدل_الفائدة/12,1,مدة_القرض-ROWS($C$4:C12)+1,أقساط_تسديد_القروض[[#This Row],[الرصيد
الافتتاحي]]),IFERROR(-IPMT(معدل_الفائدة/12,1,أقساط_تسديد_القروض[[#This Row],[المبلغ
المتبقي]],D13),0)),0)</f>
        <v>824.17004853102219</v>
      </c>
      <c r="F12" s="22">
        <f ca="1">IFERROR(IF(AND(القيم_التي_تم_إدخالها,أقساط_تسديد_القروض[[#This Row],[تاريخ
الدفع]]&lt;&gt;""),-PPMT(معدل_الفائدة/12,1,مدة_القرض-ROWS($C$4:C12)+1,أقساط_تسديد_القروض[[#This Row],[الرصيد
الافتتاحي]]),""),0)</f>
        <v>248.43803899743304</v>
      </c>
      <c r="G12" s="22">
        <f ca="1">IF(أقساط_تسديد_القروض[[#This Row],[تاريخ
الدفع]]="",0,قيمة_ضريبة_الملكية)</f>
        <v>375</v>
      </c>
      <c r="H12" s="22">
        <f ca="1">IF(أقساط_تسديد_القروض[[#This Row],[تاريخ
الدفع]]="",0,أقساط_تسديد_القروض[[#This Row],[الفائدة]]+أقساط_تسديد_القروض[[#This Row],[رأس المال]]+أقساط_تسديد_القروض[[#This Row],[ضريبة
الملكية]])</f>
        <v>1447.6080875284551</v>
      </c>
      <c r="I12" s="22">
        <f ca="1">IF(أقساط_تسديد_القروض[[#This Row],[تاريخ
الدفع]]="",0,أقساط_تسديد_القروض[[#This Row],[الرصيد
الافتتاحي]]-أقساط_تسديد_القروض[[#This Row],[رأس المال]])</f>
        <v>197800.81164744534</v>
      </c>
      <c r="J12" s="27">
        <f ca="1">IF(أقساط_تسديد_القروض[[#This Row],[الختامي
الافتتاحي]]&gt;0,الصف_الأخير-ROW(),0)</f>
        <v>351</v>
      </c>
    </row>
    <row r="13" spans="1:10" ht="15" customHeight="1" x14ac:dyDescent="0.2">
      <c r="B13" s="26">
        <f>ROWS($B$4:B13)</f>
        <v>10</v>
      </c>
      <c r="C13" s="28">
        <f ca="1">IF(القيم_التي_تم_إدخالها,IF(أقساط_تسديد_القروض[[#This Row],[الرقم]]&lt;=مدة_القرض,IF(ROW()-ROW(أقساط_تسديد_القروض[[#Headers], [تاريخ
الدفع]])=1,بداية_القرض,IF(I12&gt;0,EDATE(C12,1),"")),""),"")</f>
        <v>43514</v>
      </c>
      <c r="D13" s="22">
        <f ca="1">IF(ROW()-ROW(أقساط_تسديد_القروض[[#Headers], [الرصيد
الافتتاحي]])=1,قيمة_القرض,IF(أقساط_تسديد_القروض[[#This Row],[تاريخ
الدفع]]="",0,INDEX(أقساط_تسديد_القروض[], ROW()-4,8)))</f>
        <v>197800.81164744534</v>
      </c>
      <c r="E13" s="22">
        <f ca="1">IF(القيم_التي_تم_إدخالها,IF(ROW()-ROW(أقساط_تسديد_القروض[[#Headers], [الفائدة]])=1,-IPMT(معدل_الفائدة/12,1,مدة_القرض-ROWS($C$4:C13)+1,أقساط_تسديد_القروض[[#This Row],[الرصيد
الافتتاحي]]),IFERROR(-IPMT(معدل_الفائدة/12,1,أقساط_تسديد_القروض[[#This Row],[المبلغ
المتبقي]],D14),0)),0)</f>
        <v>823.13057687480034</v>
      </c>
      <c r="F13" s="22">
        <f ca="1">IFERROR(IF(AND(القيم_التي_تم_إدخالها,أقساط_تسديد_القروض[[#This Row],[تاريخ
الدفع]]&lt;&gt;""),-PPMT(معدل_الفائدة/12,1,مدة_القرض-ROWS($C$4:C13)+1,أقساط_تسديد_القروض[[#This Row],[الرصيد
الافتتاحي]]),""),0)</f>
        <v>249.47319749325564</v>
      </c>
      <c r="G13" s="22">
        <f ca="1">IF(أقساط_تسديد_القروض[[#This Row],[تاريخ
الدفع]]="",0,قيمة_ضريبة_الملكية)</f>
        <v>375</v>
      </c>
      <c r="H13" s="22">
        <f ca="1">IF(أقساط_تسديد_القروض[[#This Row],[تاريخ
الدفع]]="",0,أقساط_تسديد_القروض[[#This Row],[الفائدة]]+أقساط_تسديد_القروض[[#This Row],[رأس المال]]+أقساط_تسديد_القروض[[#This Row],[ضريبة
الملكية]])</f>
        <v>1447.6037743680561</v>
      </c>
      <c r="I13" s="22">
        <f ca="1">IF(أقساط_تسديد_القروض[[#This Row],[تاريخ
الدفع]]="",0,أقساط_تسديد_القروض[[#This Row],[الرصيد
الافتتاحي]]-أقساط_تسديد_القروض[[#This Row],[رأس المال]])</f>
        <v>197551.33844995208</v>
      </c>
      <c r="J13" s="27">
        <f ca="1">IF(أقساط_تسديد_القروض[[#This Row],[الختامي
الافتتاحي]]&gt;0,الصف_الأخير-ROW(),0)</f>
        <v>350</v>
      </c>
    </row>
    <row r="14" spans="1:10" ht="15" customHeight="1" x14ac:dyDescent="0.2">
      <c r="B14" s="26">
        <f>ROWS($B$4:B14)</f>
        <v>11</v>
      </c>
      <c r="C14" s="28">
        <f ca="1">IF(القيم_التي_تم_إدخالها,IF(أقساط_تسديد_القروض[[#This Row],[الرقم]]&lt;=مدة_القرض,IF(ROW()-ROW(أقساط_تسديد_القروض[[#Headers], [تاريخ
الدفع]])=1,بداية_القرض,IF(I13&gt;0,EDATE(C13,1),"")),""),"")</f>
        <v>43542</v>
      </c>
      <c r="D14" s="22">
        <f ca="1">IF(ROW()-ROW(أقساط_تسديد_القروض[[#Headers], [الرصيد
الافتتاحي]])=1,قيمة_القرض,IF(أقساط_تسديد_القروض[[#This Row],[تاريخ
الدفع]]="",0,INDEX(أقساط_تسديد_القروض[], ROW()-4,8)))</f>
        <v>197551.33844995208</v>
      </c>
      <c r="E14" s="22">
        <f ca="1">IF(القيم_التي_تم_إدخالها,IF(ROW()-ROW(أقساط_تسديد_القروض[[#Headers], [الفائدة]])=1,-IPMT(معدل_الفائدة/12,1,مدة_القرض-ROWS($C$4:C14)+1,أقساط_تسديد_القروض[[#This Row],[الرصيد
الافتتاحي]]),IFERROR(-IPMT(معدل_الفائدة/12,1,أقساط_تسديد_القروض[[#This Row],[المبلغ
المتبقي]],D15),0)),0)</f>
        <v>822.08677408667756</v>
      </c>
      <c r="F14" s="22">
        <f ca="1">IFERROR(IF(AND(القيم_التي_تم_إدخالها,أقساط_تسديد_القروض[[#This Row],[تاريخ
الدفع]]&lt;&gt;""),-PPMT(معدل_الفائدة/12,1,مدة_القرض-ROWS($C$4:C14)+1,أقساط_تسديد_القروض[[#This Row],[الرصيد
الافتتاحي]]),""),0)</f>
        <v>250.51266914947749</v>
      </c>
      <c r="G14" s="22">
        <f ca="1">IF(أقساط_تسديد_القروض[[#This Row],[تاريخ
الدفع]]="",0,قيمة_ضريبة_الملكية)</f>
        <v>375</v>
      </c>
      <c r="H14" s="22">
        <f ca="1">IF(أقساط_تسديد_القروض[[#This Row],[تاريخ
الدفع]]="",0,أقساط_تسديد_القروض[[#This Row],[الفائدة]]+أقساط_تسديد_القروض[[#This Row],[رأس المال]]+أقساط_تسديد_القروض[[#This Row],[ضريبة
الملكية]])</f>
        <v>1447.5994432361551</v>
      </c>
      <c r="I14" s="22">
        <f ca="1">IF(أقساط_تسديد_القروض[[#This Row],[تاريخ
الدفع]]="",0,أقساط_تسديد_القروض[[#This Row],[الرصيد
الافتتاحي]]-أقساط_تسديد_القروض[[#This Row],[رأس المال]])</f>
        <v>197300.82578080261</v>
      </c>
      <c r="J14" s="27">
        <f ca="1">IF(أقساط_تسديد_القروض[[#This Row],[الختامي
الافتتاحي]]&gt;0,الصف_الأخير-ROW(),0)</f>
        <v>349</v>
      </c>
    </row>
    <row r="15" spans="1:10" ht="15" customHeight="1" x14ac:dyDescent="0.2">
      <c r="B15" s="26">
        <f>ROWS($B$4:B15)</f>
        <v>12</v>
      </c>
      <c r="C15" s="28">
        <f ca="1">IF(القيم_التي_تم_إدخالها,IF(أقساط_تسديد_القروض[[#This Row],[الرقم]]&lt;=مدة_القرض,IF(ROW()-ROW(أقساط_تسديد_القروض[[#Headers], [تاريخ
الدفع]])=1,بداية_القرض,IF(I14&gt;0,EDATE(C14,1),"")),""),"")</f>
        <v>43573</v>
      </c>
      <c r="D15" s="22">
        <f ca="1">IF(ROW()-ROW(أقساط_تسديد_القروض[[#Headers], [الرصيد
الافتتاحي]])=1,قيمة_القرض,IF(أقساط_تسديد_القروض[[#This Row],[تاريخ
الدفع]]="",0,INDEX(أقساط_تسديد_القروض[], ROW()-4,8)))</f>
        <v>197300.82578080261</v>
      </c>
      <c r="E15" s="22">
        <f ca="1">IF(القيم_التي_تم_إدخالها,IF(ROW()-ROW(أقساط_تسديد_القروض[[#Headers], [الفائدة]])=1,-IPMT(معدل_الفائدة/12,1,مدة_القرض-ROWS($C$4:C15)+1,أقساط_تسديد_القروض[[#This Row],[الرصيد
الافتتاحي]]),IFERROR(-IPMT(معدل_الفائدة/12,1,أقساط_تسديد_القروض[[#This Row],[المبلغ
المتبقي]],D16),0)),0)</f>
        <v>821.03862212027093</v>
      </c>
      <c r="F15" s="22">
        <f ca="1">IFERROR(IF(AND(القيم_التي_تم_إدخالها,أقساط_تسديد_القروض[[#This Row],[تاريخ
الدفع]]&lt;&gt;""),-PPMT(معدل_الفائدة/12,1,مدة_القرض-ROWS($C$4:C15)+1,أقساط_تسديد_القروض[[#This Row],[الرصيد
الافتتاحي]]),""),0)</f>
        <v>251.55647193760035</v>
      </c>
      <c r="G15" s="22">
        <f ca="1">IF(أقساط_تسديد_القروض[[#This Row],[تاريخ
الدفع]]="",0,قيمة_ضريبة_الملكية)</f>
        <v>375</v>
      </c>
      <c r="H15" s="22">
        <f ca="1">IF(أقساط_تسديد_القروض[[#This Row],[تاريخ
الدفع]]="",0,أقساط_تسديد_القروض[[#This Row],[الفائدة]]+أقساط_تسديد_القروض[[#This Row],[رأس المال]]+أقساط_تسديد_القروض[[#This Row],[ضريبة
الملكية]])</f>
        <v>1447.5950940578714</v>
      </c>
      <c r="I15" s="22">
        <f ca="1">IF(أقساط_تسديد_القروض[[#This Row],[تاريخ
الدفع]]="",0,أقساط_تسديد_القروض[[#This Row],[الرصيد
الافتتاحي]]-أقساط_تسديد_القروض[[#This Row],[رأس المال]])</f>
        <v>197049.26930886501</v>
      </c>
      <c r="J15" s="27">
        <f ca="1">IF(أقساط_تسديد_القروض[[#This Row],[الختامي
الافتتاحي]]&gt;0,الصف_الأخير-ROW(),0)</f>
        <v>348</v>
      </c>
    </row>
    <row r="16" spans="1:10" ht="15" customHeight="1" x14ac:dyDescent="0.2">
      <c r="B16" s="26">
        <f>ROWS($B$4:B16)</f>
        <v>13</v>
      </c>
      <c r="C16" s="28">
        <f ca="1">IF(القيم_التي_تم_إدخالها,IF(أقساط_تسديد_القروض[[#This Row],[الرقم]]&lt;=مدة_القرض,IF(ROW()-ROW(أقساط_تسديد_القروض[[#Headers], [تاريخ
الدفع]])=1,بداية_القرض,IF(I15&gt;0,EDATE(C15,1),"")),""),"")</f>
        <v>43603</v>
      </c>
      <c r="D16" s="22">
        <f ca="1">IF(ROW()-ROW(أقساط_تسديد_القروض[[#Headers], [الرصيد
الافتتاحي]])=1,قيمة_القرض,IF(أقساط_تسديد_القروض[[#This Row],[تاريخ
الدفع]]="",0,INDEX(أقساط_تسديد_القروض[], ROW()-4,8)))</f>
        <v>197049.26930886501</v>
      </c>
      <c r="E16" s="22">
        <f ca="1">IF(القيم_التي_تم_إدخالها,IF(ROW()-ROW(أقساط_تسديد_القروض[[#Headers], [الفائدة]])=1,-IPMT(معدل_الفائدة/12,1,مدة_القرض-ROWS($C$4:C16)+1,أقساط_تسديد_القروض[[#This Row],[الرصيد
الافتتاحي]]),IFERROR(-IPMT(معدل_الفائدة/12,1,أقساط_تسديد_القروض[[#This Row],[المبلغ
المتبقي]],D17),0)),0)</f>
        <v>819.98610285400412</v>
      </c>
      <c r="F16" s="22">
        <f ca="1">IFERROR(IF(AND(القيم_التي_تم_إدخالها,أقساط_تسديد_القروض[[#This Row],[تاريخ
الدفع]]&lt;&gt;""),-PPMT(معدل_الفائدة/12,1,مدة_القرض-ROWS($C$4:C16)+1,أقساط_تسديد_القروض[[#This Row],[الرصيد
الافتتاحي]]),""),0)</f>
        <v>252.60462390400698</v>
      </c>
      <c r="G16" s="22">
        <f ca="1">IF(أقساط_تسديد_القروض[[#This Row],[تاريخ
الدفع]]="",0,قيمة_ضريبة_الملكية)</f>
        <v>375</v>
      </c>
      <c r="H16" s="22">
        <f ca="1">IF(أقساط_تسديد_القروض[[#This Row],[تاريخ
الدفع]]="",0,أقساط_تسديد_القروض[[#This Row],[الفائدة]]+أقساط_تسديد_القروض[[#This Row],[رأس المال]]+أقساط_تسديد_القروض[[#This Row],[ضريبة
الملكية]])</f>
        <v>1447.590726758011</v>
      </c>
      <c r="I16" s="22">
        <f ca="1">IF(أقساط_تسديد_القروض[[#This Row],[تاريخ
الدفع]]="",0,أقساط_تسديد_القروض[[#This Row],[الرصيد
الافتتاحي]]-أقساط_تسديد_القروض[[#This Row],[رأس المال]])</f>
        <v>196796.664684961</v>
      </c>
      <c r="J16" s="27">
        <f ca="1">IF(أقساط_تسديد_القروض[[#This Row],[الختامي
الافتتاحي]]&gt;0,الصف_الأخير-ROW(),0)</f>
        <v>347</v>
      </c>
    </row>
    <row r="17" spans="2:10" ht="15" customHeight="1" x14ac:dyDescent="0.2">
      <c r="B17" s="26">
        <f>ROWS($B$4:B17)</f>
        <v>14</v>
      </c>
      <c r="C17" s="28">
        <f ca="1">IF(القيم_التي_تم_إدخالها,IF(أقساط_تسديد_القروض[[#This Row],[الرقم]]&lt;=مدة_القرض,IF(ROW()-ROW(أقساط_تسديد_القروض[[#Headers], [تاريخ
الدفع]])=1,بداية_القرض,IF(I16&gt;0,EDATE(C16,1),"")),""),"")</f>
        <v>43634</v>
      </c>
      <c r="D17" s="22">
        <f ca="1">IF(ROW()-ROW(أقساط_تسديد_القروض[[#Headers], [الرصيد
الافتتاحي]])=1,قيمة_القرض,IF(أقساط_تسديد_القروض[[#This Row],[تاريخ
الدفع]]="",0,INDEX(أقساط_تسديد_القروض[], ROW()-4,8)))</f>
        <v>196796.664684961</v>
      </c>
      <c r="E17" s="22">
        <f ca="1">IF(القيم_التي_تم_إدخالها,IF(ROW()-ROW(أقساط_تسديد_القروض[[#Headers], [الفائدة]])=1,-IPMT(معدل_الفائدة/12,1,مدة_القرض-ROWS($C$4:C17)+1,أقساط_تسديد_القروض[[#This Row],[الرصيد
الافتتاحي]]),IFERROR(-IPMT(معدل_الفائدة/12,1,أقساط_تسديد_القروض[[#This Row],[المبلغ
المتبقي]],D18),0)),0)</f>
        <v>818.92919809079467</v>
      </c>
      <c r="F17" s="22">
        <f ca="1">IFERROR(IF(AND(القيم_التي_تم_إدخالها,أقساط_تسديد_القروض[[#This Row],[تاريخ
الدفع]]&lt;&gt;""),-PPMT(معدل_الفائدة/12,1,مدة_القرض-ROWS($C$4:C17)+1,أقساط_تسديد_القروض[[#This Row],[الرصيد
الافتتاحي]]),""),0)</f>
        <v>253.65714317027371</v>
      </c>
      <c r="G17" s="22">
        <f ca="1">IF(أقساط_تسديد_القروض[[#This Row],[تاريخ
الدفع]]="",0,قيمة_ضريبة_الملكية)</f>
        <v>375</v>
      </c>
      <c r="H17" s="22">
        <f ca="1">IF(أقساط_تسديد_القروض[[#This Row],[تاريخ
الدفع]]="",0,أقساط_تسديد_القروض[[#This Row],[الفائدة]]+أقساط_تسديد_القروض[[#This Row],[رأس المال]]+أقساط_تسديد_القروض[[#This Row],[ضريبة
الملكية]])</f>
        <v>1447.5863412610684</v>
      </c>
      <c r="I17" s="22">
        <f ca="1">IF(أقساط_تسديد_القروض[[#This Row],[تاريخ
الدفع]]="",0,أقساط_تسديد_القروض[[#This Row],[الرصيد
الافتتاحي]]-أقساط_تسديد_القروض[[#This Row],[رأس المال]])</f>
        <v>196543.00754179072</v>
      </c>
      <c r="J17" s="27">
        <f ca="1">IF(أقساط_تسديد_القروض[[#This Row],[الختامي
الافتتاحي]]&gt;0,الصف_الأخير-ROW(),0)</f>
        <v>346</v>
      </c>
    </row>
    <row r="18" spans="2:10" ht="15" customHeight="1" x14ac:dyDescent="0.2">
      <c r="B18" s="26">
        <f>ROWS($B$4:B18)</f>
        <v>15</v>
      </c>
      <c r="C18" s="28">
        <f ca="1">IF(القيم_التي_تم_إدخالها,IF(أقساط_تسديد_القروض[[#This Row],[الرقم]]&lt;=مدة_القرض,IF(ROW()-ROW(أقساط_تسديد_القروض[[#Headers], [تاريخ
الدفع]])=1,بداية_القرض,IF(I17&gt;0,EDATE(C17,1),"")),""),"")</f>
        <v>43664</v>
      </c>
      <c r="D18" s="22">
        <f ca="1">IF(ROW()-ROW(أقساط_تسديد_القروض[[#Headers], [الرصيد
الافتتاحي]])=1,قيمة_القرض,IF(أقساط_تسديد_القروض[[#This Row],[تاريخ
الدفع]]="",0,INDEX(أقساط_تسديد_القروض[], ROW()-4,8)))</f>
        <v>196543.00754179072</v>
      </c>
      <c r="E18" s="22">
        <f ca="1">IF(القيم_التي_تم_إدخالها,IF(ROW()-ROW(أقساط_تسديد_القروض[[#Headers], [الفائدة]])=1,-IPMT(معدل_الفائدة/12,1,مدة_القرض-ROWS($C$4:C18)+1,أقساط_تسديد_القروض[[#This Row],[الرصيد
الافتتاحي]]),IFERROR(-IPMT(معدل_الفائدة/12,1,أقساط_تسديد_القروض[[#This Row],[المبلغ
المتبقي]],D19),0)),0)</f>
        <v>817.86788955773841</v>
      </c>
      <c r="F18" s="22">
        <f ca="1">IFERROR(IF(AND(القيم_التي_تم_إدخالها,أقساط_تسديد_القروض[[#This Row],[تاريخ
الدفع]]&lt;&gt;""),-PPMT(معدل_الفائدة/12,1,مدة_القرض-ROWS($C$4:C18)+1,أقساط_تسديد_القروض[[#This Row],[الرصيد
الافتتاحي]]),""),0)</f>
        <v>254.71404793348313</v>
      </c>
      <c r="G18" s="22">
        <f ca="1">IF(أقساط_تسديد_القروض[[#This Row],[تاريخ
الدفع]]="",0,قيمة_ضريبة_الملكية)</f>
        <v>375</v>
      </c>
      <c r="H18" s="22">
        <f ca="1">IF(أقساط_تسديد_القروض[[#This Row],[تاريخ
الدفع]]="",0,أقساط_تسديد_القروض[[#This Row],[الفائدة]]+أقساط_تسديد_القروض[[#This Row],[رأس المال]]+أقساط_تسديد_القروض[[#This Row],[ضريبة
الملكية]])</f>
        <v>1447.5819374912217</v>
      </c>
      <c r="I18" s="22">
        <f ca="1">IF(أقساط_تسديد_القروض[[#This Row],[تاريخ
الدفع]]="",0,أقساط_تسديد_القروض[[#This Row],[الرصيد
الافتتاحي]]-أقساط_تسديد_القروض[[#This Row],[رأس المال]])</f>
        <v>196288.29349385723</v>
      </c>
      <c r="J18" s="27">
        <f ca="1">IF(أقساط_تسديد_القروض[[#This Row],[الختامي
الافتتاحي]]&gt;0,الصف_الأخير-ROW(),0)</f>
        <v>345</v>
      </c>
    </row>
    <row r="19" spans="2:10" ht="15" customHeight="1" x14ac:dyDescent="0.2">
      <c r="B19" s="26">
        <f>ROWS($B$4:B19)</f>
        <v>16</v>
      </c>
      <c r="C19" s="28">
        <f ca="1">IF(القيم_التي_تم_إدخالها,IF(أقساط_تسديد_القروض[[#This Row],[الرقم]]&lt;=مدة_القرض,IF(ROW()-ROW(أقساط_تسديد_القروض[[#Headers], [تاريخ
الدفع]])=1,بداية_القرض,IF(I18&gt;0,EDATE(C18,1),"")),""),"")</f>
        <v>43695</v>
      </c>
      <c r="D19" s="22">
        <f ca="1">IF(ROW()-ROW(أقساط_تسديد_القروض[[#Headers], [الرصيد
الافتتاحي]])=1,قيمة_القرض,IF(أقساط_تسديد_القروض[[#This Row],[تاريخ
الدفع]]="",0,INDEX(أقساط_تسديد_القروض[], ROW()-4,8)))</f>
        <v>196288.29349385723</v>
      </c>
      <c r="E19" s="22">
        <f ca="1">IF(القيم_التي_تم_إدخالها,IF(ROW()-ROW(أقساط_تسديد_القروض[[#Headers], [الفائدة]])=1,-IPMT(معدل_الفائدة/12,1,مدة_القرض-ROWS($C$4:C19)+1,أقساط_تسديد_القروض[[#This Row],[الرصيد
الافتتاحي]]),IFERROR(-IPMT(معدل_الفائدة/12,1,أقساط_تسديد_القروض[[#This Row],[المبلغ
المتبقي]],D20),0)),0)</f>
        <v>816.80215890579461</v>
      </c>
      <c r="F19" s="22">
        <f ca="1">IFERROR(IF(AND(القيم_التي_تم_إدخالها,أقساط_تسديد_القروض[[#This Row],[تاريخ
الدفع]]&lt;&gt;""),-PPMT(معدل_الفائدة/12,1,مدة_القرض-ROWS($C$4:C19)+1,أقساط_تسديد_القروض[[#This Row],[الرصيد
الافتتاحي]]),""),0)</f>
        <v>255.77535646653936</v>
      </c>
      <c r="G19" s="22">
        <f ca="1">IF(أقساط_تسديد_القروض[[#This Row],[تاريخ
الدفع]]="",0,قيمة_ضريبة_الملكية)</f>
        <v>375</v>
      </c>
      <c r="H19" s="22">
        <f ca="1">IF(أقساط_تسديد_القروض[[#This Row],[تاريخ
الدفع]]="",0,أقساط_تسديد_القروض[[#This Row],[الفائدة]]+أقساط_تسديد_القروض[[#This Row],[رأس المال]]+أقساط_تسديد_القروض[[#This Row],[ضريبة
الملكية]])</f>
        <v>1447.5775153723339</v>
      </c>
      <c r="I19" s="22">
        <f ca="1">IF(أقساط_تسديد_القروض[[#This Row],[تاريخ
الدفع]]="",0,أقساط_تسديد_القروض[[#This Row],[الرصيد
الافتتاحي]]-أقساط_تسديد_القروض[[#This Row],[رأس المال]])</f>
        <v>196032.5181373907</v>
      </c>
      <c r="J19" s="27">
        <f ca="1">IF(أقساط_تسديد_القروض[[#This Row],[الختامي
الافتتاحي]]&gt;0,الصف_الأخير-ROW(),0)</f>
        <v>344</v>
      </c>
    </row>
    <row r="20" spans="2:10" ht="15" customHeight="1" x14ac:dyDescent="0.2">
      <c r="B20" s="26">
        <f>ROWS($B$4:B20)</f>
        <v>17</v>
      </c>
      <c r="C20" s="28">
        <f ca="1">IF(القيم_التي_تم_إدخالها,IF(أقساط_تسديد_القروض[[#This Row],[الرقم]]&lt;=مدة_القرض,IF(ROW()-ROW(أقساط_تسديد_القروض[[#Headers], [تاريخ
الدفع]])=1,بداية_القرض,IF(I19&gt;0,EDATE(C19,1),"")),""),"")</f>
        <v>43726</v>
      </c>
      <c r="D20" s="22">
        <f ca="1">IF(ROW()-ROW(أقساط_تسديد_القروض[[#Headers], [الرصيد
الافتتاحي]])=1,قيمة_القرض,IF(أقساط_تسديد_القروض[[#This Row],[تاريخ
الدفع]]="",0,INDEX(أقساط_تسديد_القروض[], ROW()-4,8)))</f>
        <v>196032.5181373907</v>
      </c>
      <c r="E20" s="22">
        <f ca="1">IF(القيم_التي_تم_إدخالها,IF(ROW()-ROW(أقساط_تسديد_القروض[[#Headers], [الفائدة]])=1,-IPMT(معدل_الفائدة/12,1,مدة_القرض-ROWS($C$4:C20)+1,أقساط_تسديد_القروض[[#This Row],[الرصيد
الافتتاحي]]),IFERROR(-IPMT(معدل_الفائدة/12,1,أقساط_تسديد_القروض[[#This Row],[المبلغ
المتبقي]],D21),0)),0)</f>
        <v>815.73198770946749</v>
      </c>
      <c r="F20" s="22">
        <f ca="1">IFERROR(IF(AND(القيم_التي_تم_إدخالها,أقساط_تسديد_القروض[[#This Row],[تاريخ
الدفع]]&lt;&gt;""),-PPMT(معدل_الفائدة/12,1,مدة_القرض-ROWS($C$4:C20)+1,أقساط_تسديد_القروض[[#This Row],[الرصيد
الافتتاحي]]),""),0)</f>
        <v>256.8410871184833</v>
      </c>
      <c r="G20" s="22">
        <f ca="1">IF(أقساط_تسديد_القروض[[#This Row],[تاريخ
الدفع]]="",0,قيمة_ضريبة_الملكية)</f>
        <v>375</v>
      </c>
      <c r="H20" s="22">
        <f ca="1">IF(أقساط_تسديد_القروض[[#This Row],[تاريخ
الدفع]]="",0,أقساط_تسديد_القروض[[#This Row],[الفائدة]]+أقساط_تسديد_القروض[[#This Row],[رأس المال]]+أقساط_تسديد_القروض[[#This Row],[ضريبة
الملكية]])</f>
        <v>1447.5730748279507</v>
      </c>
      <c r="I20" s="22">
        <f ca="1">IF(أقساط_تسديد_القروض[[#This Row],[تاريخ
الدفع]]="",0,أقساط_تسديد_القروض[[#This Row],[الرصيد
الافتتاحي]]-أقساط_تسديد_القروض[[#This Row],[رأس المال]])</f>
        <v>195775.67705027221</v>
      </c>
      <c r="J20" s="27">
        <f ca="1">IF(أقساط_تسديد_القروض[[#This Row],[الختامي
الافتتاحي]]&gt;0,الصف_الأخير-ROW(),0)</f>
        <v>343</v>
      </c>
    </row>
    <row r="21" spans="2:10" ht="15" customHeight="1" x14ac:dyDescent="0.2">
      <c r="B21" s="26">
        <f>ROWS($B$4:B21)</f>
        <v>18</v>
      </c>
      <c r="C21" s="28">
        <f ca="1">IF(القيم_التي_تم_إدخالها,IF(أقساط_تسديد_القروض[[#This Row],[الرقم]]&lt;=مدة_القرض,IF(ROW()-ROW(أقساط_تسديد_القروض[[#Headers], [تاريخ
الدفع]])=1,بداية_القرض,IF(I20&gt;0,EDATE(C20,1),"")),""),"")</f>
        <v>43756</v>
      </c>
      <c r="D21" s="22">
        <f ca="1">IF(ROW()-ROW(أقساط_تسديد_القروض[[#Headers], [الرصيد
الافتتاحي]])=1,قيمة_القرض,IF(أقساط_تسديد_القروض[[#This Row],[تاريخ
الدفع]]="",0,INDEX(أقساط_تسديد_القروض[], ROW()-4,8)))</f>
        <v>195775.67705027221</v>
      </c>
      <c r="E21" s="22">
        <f ca="1">IF(القيم_التي_تم_إدخالها,IF(ROW()-ROW(أقساط_تسديد_القروض[[#Headers], [الفائدة]])=1,-IPMT(معدل_الفائدة/12,1,مدة_القرض-ROWS($C$4:C21)+1,أقساط_تسديد_القروض[[#This Row],[الرصيد
الافتتاحي]]),IFERROR(-IPMT(معدل_الفائدة/12,1,أقساط_تسديد_القروض[[#This Row],[المبلغ
المتبقي]],D22),0)),0)</f>
        <v>814.65735746648909</v>
      </c>
      <c r="F21" s="22">
        <f ca="1">IFERROR(IF(AND(القيم_التي_تم_إدخالها,أقساط_تسديد_القروض[[#This Row],[تاريخ
الدفع]]&lt;&gt;""),-PPMT(معدل_الفائدة/12,1,مدة_القرض-ROWS($C$4:C21)+1,أقساط_تسديد_القروض[[#This Row],[الرصيد
الافتتاحي]]),""),0)</f>
        <v>257.91125831481031</v>
      </c>
      <c r="G21" s="22">
        <f ca="1">IF(أقساط_تسديد_القروض[[#This Row],[تاريخ
الدفع]]="",0,قيمة_ضريبة_الملكية)</f>
        <v>375</v>
      </c>
      <c r="H21" s="22">
        <f ca="1">IF(أقساط_تسديد_القروض[[#This Row],[تاريخ
الدفع]]="",0,أقساط_تسديد_القروض[[#This Row],[الفائدة]]+أقساط_تسديد_القروض[[#This Row],[رأس المال]]+أقساط_تسديد_القروض[[#This Row],[ضريبة
الملكية]])</f>
        <v>1447.5686157812993</v>
      </c>
      <c r="I21" s="22">
        <f ca="1">IF(أقساط_تسديد_القروض[[#This Row],[تاريخ
الدفع]]="",0,أقساط_تسديد_القروض[[#This Row],[الرصيد
الافتتاحي]]-أقساط_تسديد_القروض[[#This Row],[رأس المال]])</f>
        <v>195517.76579195738</v>
      </c>
      <c r="J21" s="27">
        <f ca="1">IF(أقساط_تسديد_القروض[[#This Row],[الختامي
الافتتاحي]]&gt;0,الصف_الأخير-ROW(),0)</f>
        <v>342</v>
      </c>
    </row>
    <row r="22" spans="2:10" ht="15" customHeight="1" x14ac:dyDescent="0.2">
      <c r="B22" s="26">
        <f>ROWS($B$4:B22)</f>
        <v>19</v>
      </c>
      <c r="C22" s="28">
        <f ca="1">IF(القيم_التي_تم_إدخالها,IF(أقساط_تسديد_القروض[[#This Row],[الرقم]]&lt;=مدة_القرض,IF(ROW()-ROW(أقساط_تسديد_القروض[[#Headers], [تاريخ
الدفع]])=1,بداية_القرض,IF(I21&gt;0,EDATE(C21,1),"")),""),"")</f>
        <v>43787</v>
      </c>
      <c r="D22" s="22">
        <f ca="1">IF(ROW()-ROW(أقساط_تسديد_القروض[[#Headers], [الرصيد
الافتتاحي]])=1,قيمة_القرض,IF(أقساط_تسديد_القروض[[#This Row],[تاريخ
الدفع]]="",0,INDEX(أقساط_تسديد_القروض[], ROW()-4,8)))</f>
        <v>195517.76579195738</v>
      </c>
      <c r="E22" s="22">
        <f ca="1">IF(القيم_التي_تم_إدخالها,IF(ROW()-ROW(أقساط_تسديد_القروض[[#Headers], [الفائدة]])=1,-IPMT(معدل_الفائدة/12,1,مدة_القرض-ROWS($C$4:C22)+1,أقساط_تسديد_القروض[[#This Row],[الرصيد
الافتتاحي]]),IFERROR(-IPMT(معدل_الفائدة/12,1,أقساط_تسديد_القروض[[#This Row],[المبلغ
المتبقي]],D23),0)),0)</f>
        <v>813.57824959749826</v>
      </c>
      <c r="F22" s="22">
        <f ca="1">IFERROR(IF(AND(القيم_التي_تم_إدخالها,أقساط_تسديد_القروض[[#This Row],[تاريخ
الدفع]]&lt;&gt;""),-PPMT(معدل_الفائدة/12,1,مدة_القرض-ROWS($C$4:C22)+1,أقساط_تسديد_القروض[[#This Row],[الرصيد
الافتتاحي]]),""),0)</f>
        <v>258.98588855778866</v>
      </c>
      <c r="G22" s="22">
        <f ca="1">IF(أقساط_تسديد_القروض[[#This Row],[تاريخ
الدفع]]="",0,قيمة_ضريبة_الملكية)</f>
        <v>375</v>
      </c>
      <c r="H22" s="22">
        <f ca="1">IF(أقساط_تسديد_القروض[[#This Row],[تاريخ
الدفع]]="",0,أقساط_تسديد_القروض[[#This Row],[الفائدة]]+أقساط_تسديد_القروض[[#This Row],[رأس المال]]+أقساط_تسديد_القروض[[#This Row],[ضريبة
الملكية]])</f>
        <v>1447.5641381552869</v>
      </c>
      <c r="I22" s="22">
        <f ca="1">IF(أقساط_تسديد_القروض[[#This Row],[تاريخ
الدفع]]="",0,أقساط_تسديد_القروض[[#This Row],[الرصيد
الافتتاحي]]-أقساط_تسديد_القروض[[#This Row],[رأس المال]])</f>
        <v>195258.77990339958</v>
      </c>
      <c r="J22" s="27">
        <f ca="1">IF(أقساط_تسديد_القروض[[#This Row],[الختامي
الافتتاحي]]&gt;0,الصف_الأخير-ROW(),0)</f>
        <v>341</v>
      </c>
    </row>
    <row r="23" spans="2:10" ht="15" customHeight="1" x14ac:dyDescent="0.2">
      <c r="B23" s="26">
        <f>ROWS($B$4:B23)</f>
        <v>20</v>
      </c>
      <c r="C23" s="28">
        <f ca="1">IF(القيم_التي_تم_إدخالها,IF(أقساط_تسديد_القروض[[#This Row],[الرقم]]&lt;=مدة_القرض,IF(ROW()-ROW(أقساط_تسديد_القروض[[#Headers], [تاريخ
الدفع]])=1,بداية_القرض,IF(I22&gt;0,EDATE(C22,1),"")),""),"")</f>
        <v>43817</v>
      </c>
      <c r="D23" s="22">
        <f ca="1">IF(ROW()-ROW(أقساط_تسديد_القروض[[#Headers], [الرصيد
الافتتاحي]])=1,قيمة_القرض,IF(أقساط_تسديد_القروض[[#This Row],[تاريخ
الدفع]]="",0,INDEX(أقساط_تسديد_القروض[], ROW()-4,8)))</f>
        <v>195258.77990339958</v>
      </c>
      <c r="E23" s="22">
        <f ca="1">IF(القيم_التي_تم_إدخالها,IF(ROW()-ROW(أقساط_تسديد_القروض[[#Headers], [الفائدة]])=1,-IPMT(معدل_الفائدة/12,1,مدة_القرض-ROWS($C$4:C23)+1,أقساط_تسديد_القروض[[#This Row],[الرصيد
الافتتاحي]]),IFERROR(-IPMT(معدل_الفائدة/12,1,أقساط_تسديد_القروض[[#This Row],[المبلغ
المتبقي]],D24),0)),0)</f>
        <v>812.49464544572004</v>
      </c>
      <c r="F23" s="22">
        <f ca="1">IFERROR(IF(AND(القيم_التي_تم_إدخالها,أقساط_تسديد_القروض[[#This Row],[تاريخ
الدفع]]&lt;&gt;""),-PPMT(معدل_الفائدة/12,1,مدة_القرض-ROWS($C$4:C23)+1,أقساط_تسديد_القروض[[#This Row],[الرصيد
الافتتاحي]]),""),0)</f>
        <v>260.06499642677937</v>
      </c>
      <c r="G23" s="22">
        <f ca="1">IF(أقساط_تسديد_القروض[[#This Row],[تاريخ
الدفع]]="",0,قيمة_ضريبة_الملكية)</f>
        <v>375</v>
      </c>
      <c r="H23" s="22">
        <f ca="1">IF(أقساط_تسديد_القروض[[#This Row],[تاريخ
الدفع]]="",0,أقساط_تسديد_القروض[[#This Row],[الفائدة]]+أقساط_تسديد_القروض[[#This Row],[رأس المال]]+أقساط_تسديد_القروض[[#This Row],[ضريبة
الملكية]])</f>
        <v>1447.5596418724995</v>
      </c>
      <c r="I23" s="22">
        <f ca="1">IF(أقساط_تسديد_القروض[[#This Row],[تاريخ
الدفع]]="",0,أقساط_تسديد_القروض[[#This Row],[الرصيد
الافتتاحي]]-أقساط_تسديد_القروض[[#This Row],[رأس المال]])</f>
        <v>194998.7149069728</v>
      </c>
      <c r="J23" s="27">
        <f ca="1">IF(أقساط_تسديد_القروض[[#This Row],[الختامي
الافتتاحي]]&gt;0,الصف_الأخير-ROW(),0)</f>
        <v>340</v>
      </c>
    </row>
    <row r="24" spans="2:10" ht="15" customHeight="1" x14ac:dyDescent="0.2">
      <c r="B24" s="26">
        <f>ROWS($B$4:B24)</f>
        <v>21</v>
      </c>
      <c r="C24" s="28">
        <f ca="1">IF(القيم_التي_تم_إدخالها,IF(أقساط_تسديد_القروض[[#This Row],[الرقم]]&lt;=مدة_القرض,IF(ROW()-ROW(أقساط_تسديد_القروض[[#Headers], [تاريخ
الدفع]])=1,بداية_القرض,IF(I23&gt;0,EDATE(C23,1),"")),""),"")</f>
        <v>43848</v>
      </c>
      <c r="D24" s="22">
        <f ca="1">IF(ROW()-ROW(أقساط_تسديد_القروض[[#Headers], [الرصيد
الافتتاحي]])=1,قيمة_القرض,IF(أقساط_تسديد_القروض[[#This Row],[تاريخ
الدفع]]="",0,INDEX(أقساط_تسديد_القروض[], ROW()-4,8)))</f>
        <v>194998.7149069728</v>
      </c>
      <c r="E24" s="22">
        <f ca="1">IF(القيم_التي_تم_إدخالها,IF(ROW()-ROW(أقساط_تسديد_القروض[[#Headers], [الفائدة]])=1,-IPMT(معدل_الفائدة/12,1,مدة_القرض-ROWS($C$4:C24)+1,أقساط_تسديد_القروض[[#This Row],[الرصيد
الافتتاحي]]),IFERROR(-IPMT(معدل_الفائدة/12,1,أقساط_تسديد_القروض[[#This Row],[المبلغ
المتبقي]],D25),0)),0)</f>
        <v>811.40652627664258</v>
      </c>
      <c r="F24" s="22">
        <f ca="1">IFERROR(IF(AND(القيم_التي_تم_إدخالها,أقساط_تسديد_القروض[[#This Row],[تاريخ
الدفع]]&lt;&gt;""),-PPMT(معدل_الفائدة/12,1,مدة_القرض-ROWS($C$4:C24)+1,أقساط_تسديد_القروض[[#This Row],[الرصيد
الافتتاحي]]),""),0)</f>
        <v>261.14860057855765</v>
      </c>
      <c r="G24" s="22">
        <f ca="1">IF(أقساط_تسديد_القروض[[#This Row],[تاريخ
الدفع]]="",0,قيمة_ضريبة_الملكية)</f>
        <v>375</v>
      </c>
      <c r="H24" s="22">
        <f ca="1">IF(أقساط_تسديد_القروض[[#This Row],[تاريخ
الدفع]]="",0,أقساط_تسديد_القروض[[#This Row],[الفائدة]]+أقساط_تسديد_القروض[[#This Row],[رأس المال]]+أقساط_تسديد_القروض[[#This Row],[ضريبة
الملكية]])</f>
        <v>1447.5551268552003</v>
      </c>
      <c r="I24" s="22">
        <f ca="1">IF(أقساط_تسديد_القروض[[#This Row],[تاريخ
الدفع]]="",0,أقساط_تسديد_القروض[[#This Row],[الرصيد
الافتتاحي]]-أقساط_تسديد_القروض[[#This Row],[رأس المال]])</f>
        <v>194737.56630639423</v>
      </c>
      <c r="J24" s="27">
        <f ca="1">IF(أقساط_تسديد_القروض[[#This Row],[الختامي
الافتتاحي]]&gt;0,الصف_الأخير-ROW(),0)</f>
        <v>339</v>
      </c>
    </row>
    <row r="25" spans="2:10" ht="15" customHeight="1" x14ac:dyDescent="0.2">
      <c r="B25" s="26">
        <f>ROWS($B$4:B25)</f>
        <v>22</v>
      </c>
      <c r="C25" s="28">
        <f ca="1">IF(القيم_التي_تم_إدخالها,IF(أقساط_تسديد_القروض[[#This Row],[الرقم]]&lt;=مدة_القرض,IF(ROW()-ROW(أقساط_تسديد_القروض[[#Headers], [تاريخ
الدفع]])=1,بداية_القرض,IF(I24&gt;0,EDATE(C24,1),"")),""),"")</f>
        <v>43879</v>
      </c>
      <c r="D25" s="22">
        <f ca="1">IF(ROW()-ROW(أقساط_تسديد_القروض[[#Headers], [الرصيد
الافتتاحي]])=1,قيمة_القرض,IF(أقساط_تسديد_القروض[[#This Row],[تاريخ
الدفع]]="",0,INDEX(أقساط_تسديد_القروض[], ROW()-4,8)))</f>
        <v>194737.56630639423</v>
      </c>
      <c r="E25" s="22">
        <f ca="1">IF(القيم_التي_تم_إدخالها,IF(ROW()-ROW(أقساط_تسديد_القروض[[#Headers], [الفائدة]])=1,-IPMT(معدل_الفائدة/12,1,مدة_القرض-ROWS($C$4:C25)+1,أقساط_تسديد_القروض[[#This Row],[الرصيد
الافتتاحي]]),IFERROR(-IPMT(معدل_الفائدة/12,1,أقساط_تسديد_القروض[[#This Row],[المبلغ
المتبقي]],D26),0)),0)</f>
        <v>810.31387327769414</v>
      </c>
      <c r="F25" s="22">
        <f ca="1">IFERROR(IF(AND(القيم_التي_تم_إدخالها,أقساط_تسديد_القروض[[#This Row],[تاريخ
الدفع]]&lt;&gt;""),-PPMT(معدل_الفائدة/12,1,مدة_القرض-ROWS($C$4:C25)+1,أقساط_تسديد_القروض[[#This Row],[الرصيد
الافتتاحي]]),""),0)</f>
        <v>262.23671974763494</v>
      </c>
      <c r="G25" s="22">
        <f ca="1">IF(أقساط_تسديد_القروض[[#This Row],[تاريخ
الدفع]]="",0,قيمة_ضريبة_الملكية)</f>
        <v>375</v>
      </c>
      <c r="H25" s="22">
        <f ca="1">IF(أقساط_تسديد_القروض[[#This Row],[تاريخ
الدفع]]="",0,أقساط_تسديد_القروض[[#This Row],[الفائدة]]+أقساط_تسديد_القروض[[#This Row],[رأس المال]]+أقساط_تسديد_القروض[[#This Row],[ضريبة
الملكية]])</f>
        <v>1447.5505930253291</v>
      </c>
      <c r="I25" s="22">
        <f ca="1">IF(أقساط_تسديد_القروض[[#This Row],[تاريخ
الدفع]]="",0,أقساط_تسديد_القروض[[#This Row],[الرصيد
الافتتاحي]]-أقساط_تسديد_القروض[[#This Row],[رأس المال]])</f>
        <v>194475.32958664661</v>
      </c>
      <c r="J25" s="27">
        <f ca="1">IF(أقساط_تسديد_القروض[[#This Row],[الختامي
الافتتاحي]]&gt;0,الصف_الأخير-ROW(),0)</f>
        <v>338</v>
      </c>
    </row>
    <row r="26" spans="2:10" ht="15" customHeight="1" x14ac:dyDescent="0.2">
      <c r="B26" s="26">
        <f>ROWS($B$4:B26)</f>
        <v>23</v>
      </c>
      <c r="C26" s="28">
        <f ca="1">IF(القيم_التي_تم_إدخالها,IF(أقساط_تسديد_القروض[[#This Row],[الرقم]]&lt;=مدة_القرض,IF(ROW()-ROW(أقساط_تسديد_القروض[[#Headers], [تاريخ
الدفع]])=1,بداية_القرض,IF(I25&gt;0,EDATE(C25,1),"")),""),"")</f>
        <v>43908</v>
      </c>
      <c r="D26" s="22">
        <f ca="1">IF(ROW()-ROW(أقساط_تسديد_القروض[[#Headers], [الرصيد
الافتتاحي]])=1,قيمة_القرض,IF(أقساط_تسديد_القروض[[#This Row],[تاريخ
الدفع]]="",0,INDEX(أقساط_تسديد_القروض[], ROW()-4,8)))</f>
        <v>194475.32958664661</v>
      </c>
      <c r="E26" s="22">
        <f ca="1">IF(القيم_التي_تم_إدخالها,IF(ROW()-ROW(أقساط_تسديد_القروض[[#Headers], [الفائدة]])=1,-IPMT(معدل_الفائدة/12,1,مدة_القرض-ROWS($C$4:C26)+1,أقساط_تسديد_القروض[[#This Row],[الرصيد
الافتتاحي]]),IFERROR(-IPMT(معدل_الفائدة/12,1,أقساط_تسديد_القروض[[#This Row],[المبلغ
المتبقي]],D27),0)),0)</f>
        <v>809.21666755791682</v>
      </c>
      <c r="F26" s="22">
        <f ca="1">IFERROR(IF(AND(القيم_التي_تم_إدخالها,أقساط_تسديد_القروض[[#This Row],[تاريخ
الدفع]]&lt;&gt;""),-PPMT(معدل_الفائدة/12,1,مدة_القرض-ROWS($C$4:C26)+1,أقساط_تسديد_القروض[[#This Row],[الرصيد
الافتتاحي]]),""),0)</f>
        <v>263.32937274658343</v>
      </c>
      <c r="G26" s="22">
        <f ca="1">IF(أقساط_تسديد_القروض[[#This Row],[تاريخ
الدفع]]="",0,قيمة_ضريبة_الملكية)</f>
        <v>375</v>
      </c>
      <c r="H26" s="22">
        <f ca="1">IF(أقساط_تسديد_القروض[[#This Row],[تاريخ
الدفع]]="",0,أقساط_تسديد_القروض[[#This Row],[الفائدة]]+أقساط_تسديد_القروض[[#This Row],[رأس المال]]+أقساط_تسديد_القروض[[#This Row],[ضريبة
الملكية]])</f>
        <v>1447.5460403045004</v>
      </c>
      <c r="I26" s="22">
        <f ca="1">IF(أقساط_تسديد_القروض[[#This Row],[تاريخ
الدفع]]="",0,أقساط_تسديد_القروض[[#This Row],[الرصيد
الافتتاحي]]-أقساط_تسديد_القروض[[#This Row],[رأس المال]])</f>
        <v>194212.00021390003</v>
      </c>
      <c r="J26" s="27">
        <f ca="1">IF(أقساط_تسديد_القروض[[#This Row],[الختامي
الافتتاحي]]&gt;0,الصف_الأخير-ROW(),0)</f>
        <v>337</v>
      </c>
    </row>
    <row r="27" spans="2:10" ht="15" customHeight="1" x14ac:dyDescent="0.2">
      <c r="B27" s="26">
        <f>ROWS($B$4:B27)</f>
        <v>24</v>
      </c>
      <c r="C27" s="28">
        <f ca="1">IF(القيم_التي_تم_إدخالها,IF(أقساط_تسديد_القروض[[#This Row],[الرقم]]&lt;=مدة_القرض,IF(ROW()-ROW(أقساط_تسديد_القروض[[#Headers], [تاريخ
الدفع]])=1,بداية_القرض,IF(I26&gt;0,EDATE(C26,1),"")),""),"")</f>
        <v>43939</v>
      </c>
      <c r="D27" s="22">
        <f ca="1">IF(ROW()-ROW(أقساط_تسديد_القروض[[#Headers], [الرصيد
الافتتاحي]])=1,قيمة_القرض,IF(أقساط_تسديد_القروض[[#This Row],[تاريخ
الدفع]]="",0,INDEX(أقساط_تسديد_القروض[], ROW()-4,8)))</f>
        <v>194212.00021390003</v>
      </c>
      <c r="E27" s="22">
        <f ca="1">IF(القيم_التي_تم_إدخالها,IF(ROW()-ROW(أقساط_تسديد_القروض[[#Headers], [الفائدة]])=1,-IPMT(معدل_الفائدة/12,1,مدة_القرض-ROWS($C$4:C27)+1,أقساط_تسديد_القروض[[#This Row],[الرصيد
الافتتاحي]]),IFERROR(-IPMT(معدل_الفائدة/12,1,أقساط_تسديد_القروض[[#This Row],[المبلغ
المتبقي]],D28),0)),0)</f>
        <v>808.11489014764027</v>
      </c>
      <c r="F27" s="22">
        <f ca="1">IFERROR(IF(AND(القيم_التي_تم_إدخالها,أقساط_تسديد_القروض[[#This Row],[تاريخ
الدفع]]&lt;&gt;""),-PPMT(معدل_الفائدة/12,1,مدة_القرض-ROWS($C$4:C27)+1,أقساط_تسديد_القروض[[#This Row],[الرصيد
الافتتاحي]]),""),0)</f>
        <v>264.42657846636087</v>
      </c>
      <c r="G27" s="22">
        <f ca="1">IF(أقساط_تسديد_القروض[[#This Row],[تاريخ
الدفع]]="",0,قيمة_ضريبة_الملكية)</f>
        <v>375</v>
      </c>
      <c r="H27" s="22">
        <f ca="1">IF(أقساط_تسديد_القروض[[#This Row],[تاريخ
الدفع]]="",0,أقساط_تسديد_القروض[[#This Row],[الفائدة]]+أقساط_تسديد_القروض[[#This Row],[رأس المال]]+أقساط_تسديد_القروض[[#This Row],[ضريبة
الملكية]])</f>
        <v>1447.5414686140011</v>
      </c>
      <c r="I27" s="22">
        <f ca="1">IF(أقساط_تسديد_القروض[[#This Row],[تاريخ
الدفع]]="",0,أقساط_تسديد_القروض[[#This Row],[الرصيد
الافتتاحي]]-أقساط_تسديد_القروض[[#This Row],[رأس المال]])</f>
        <v>193947.57363543365</v>
      </c>
      <c r="J27" s="27">
        <f ca="1">IF(أقساط_تسديد_القروض[[#This Row],[الختامي
الافتتاحي]]&gt;0,الصف_الأخير-ROW(),0)</f>
        <v>336</v>
      </c>
    </row>
    <row r="28" spans="2:10" ht="15" customHeight="1" x14ac:dyDescent="0.2">
      <c r="B28" s="26">
        <f>ROWS($B$4:B28)</f>
        <v>25</v>
      </c>
      <c r="C28" s="28">
        <f ca="1">IF(القيم_التي_تم_إدخالها,IF(أقساط_تسديد_القروض[[#This Row],[الرقم]]&lt;=مدة_القرض,IF(ROW()-ROW(أقساط_تسديد_القروض[[#Headers], [تاريخ
الدفع]])=1,بداية_القرض,IF(I27&gt;0,EDATE(C27,1),"")),""),"")</f>
        <v>43969</v>
      </c>
      <c r="D28" s="22">
        <f ca="1">IF(ROW()-ROW(أقساط_تسديد_القروض[[#Headers], [الرصيد
الافتتاحي]])=1,قيمة_القرض,IF(أقساط_تسديد_القروض[[#This Row],[تاريخ
الدفع]]="",0,INDEX(أقساط_تسديد_القروض[], ROW()-4,8)))</f>
        <v>193947.57363543365</v>
      </c>
      <c r="E28" s="22">
        <f ca="1">IF(القيم_التي_تم_إدخالها,IF(ROW()-ROW(أقساط_تسديد_القروض[[#Headers], [الفائدة]])=1,-IPMT(معدل_الفائدة/12,1,مدة_القرض-ROWS($C$4:C28)+1,أقساط_تسديد_القروض[[#This Row],[الرصيد
الافتتاحي]]),IFERROR(-IPMT(معدل_الفائدة/12,1,أقساط_تسديد_القروض[[#This Row],[المبلغ
المتبقي]],D29),0)),0)</f>
        <v>807.00852199815427</v>
      </c>
      <c r="F28" s="22">
        <f ca="1">IFERROR(IF(AND(القيم_التي_تم_إدخالها,أقساط_تسديد_القروض[[#This Row],[تاريخ
الدفع]]&lt;&gt;""),-PPMT(معدل_الفائدة/12,1,مدة_القرض-ROWS($C$4:C28)+1,أقساط_تسديد_القروض[[#This Row],[الرصيد
الافتتاحي]]),""),0)</f>
        <v>265.52835587663742</v>
      </c>
      <c r="G28" s="22">
        <f ca="1">IF(أقساط_تسديد_القروض[[#This Row],[تاريخ
الدفع]]="",0,قيمة_ضريبة_الملكية)</f>
        <v>375</v>
      </c>
      <c r="H28" s="22">
        <f ca="1">IF(أقساط_تسديد_القروض[[#This Row],[تاريخ
الدفع]]="",0,أقساط_تسديد_القروض[[#This Row],[الفائدة]]+أقساط_تسديد_القروض[[#This Row],[رأس المال]]+أقساط_تسديد_القروض[[#This Row],[ضريبة
الملكية]])</f>
        <v>1447.5368778747916</v>
      </c>
      <c r="I28" s="22">
        <f ca="1">IF(أقساط_تسديد_القروض[[#This Row],[تاريخ
الدفع]]="",0,أقساط_تسديد_القروض[[#This Row],[الرصيد
الافتتاحي]]-أقساط_تسديد_القروض[[#This Row],[رأس المال]])</f>
        <v>193682.04527955703</v>
      </c>
      <c r="J28" s="27">
        <f ca="1">IF(أقساط_تسديد_القروض[[#This Row],[الختامي
الافتتاحي]]&gt;0,الصف_الأخير-ROW(),0)</f>
        <v>335</v>
      </c>
    </row>
    <row r="29" spans="2:10" ht="15" customHeight="1" x14ac:dyDescent="0.2">
      <c r="B29" s="26">
        <f>ROWS($B$4:B29)</f>
        <v>26</v>
      </c>
      <c r="C29" s="28">
        <f ca="1">IF(القيم_التي_تم_إدخالها,IF(أقساط_تسديد_القروض[[#This Row],[الرقم]]&lt;=مدة_القرض,IF(ROW()-ROW(أقساط_تسديد_القروض[[#Headers], [تاريخ
الدفع]])=1,بداية_القرض,IF(I28&gt;0,EDATE(C28,1),"")),""),"")</f>
        <v>44000</v>
      </c>
      <c r="D29" s="22">
        <f ca="1">IF(ROW()-ROW(أقساط_تسديد_القروض[[#Headers], [الرصيد
الافتتاحي]])=1,قيمة_القرض,IF(أقساط_تسديد_القروض[[#This Row],[تاريخ
الدفع]]="",0,INDEX(أقساط_تسديد_القروض[], ROW()-4,8)))</f>
        <v>193682.04527955703</v>
      </c>
      <c r="E29" s="22">
        <f ca="1">IF(القيم_التي_تم_إدخالها,IF(ROW()-ROW(أقساط_تسديد_القروض[[#Headers], [الفائدة]])=1,-IPMT(معدل_الفائدة/12,1,مدة_القرض-ROWS($C$4:C29)+1,أقساط_تسديد_القروض[[#This Row],[الرصيد
الافتتاحي]]),IFERROR(-IPMT(معدل_الفائدة/12,1,أقساط_تسديد_القروض[[#This Row],[المبلغ
المتبقي]],D30),0)),0)</f>
        <v>805.89754398137882</v>
      </c>
      <c r="F29" s="22">
        <f ca="1">IFERROR(IF(AND(القيم_التي_تم_إدخالها,أقساط_تسديد_القروض[[#This Row],[تاريخ
الدفع]]&lt;&gt;""),-PPMT(معدل_الفائدة/12,1,مدة_القرض-ROWS($C$4:C29)+1,أقساط_تسديد_القروض[[#This Row],[الرصيد
الافتتاحي]]),""),0)</f>
        <v>266.63472402612337</v>
      </c>
      <c r="G29" s="22">
        <f ca="1">IF(أقساط_تسديد_القروض[[#This Row],[تاريخ
الدفع]]="",0,قيمة_ضريبة_الملكية)</f>
        <v>375</v>
      </c>
      <c r="H29" s="22">
        <f ca="1">IF(أقساط_تسديد_القروض[[#This Row],[تاريخ
الدفع]]="",0,أقساط_تسديد_القروض[[#This Row],[الفائدة]]+أقساط_تسديد_القروض[[#This Row],[رأس المال]]+أقساط_تسديد_القروض[[#This Row],[ضريبة
الملكية]])</f>
        <v>1447.5322680075021</v>
      </c>
      <c r="I29" s="22">
        <f ca="1">IF(أقساط_تسديد_القروض[[#This Row],[تاريخ
الدفع]]="",0,أقساط_تسديد_القروض[[#This Row],[الرصيد
الافتتاحي]]-أقساط_تسديد_القروض[[#This Row],[رأس المال]])</f>
        <v>193415.41055553092</v>
      </c>
      <c r="J29" s="27">
        <f ca="1">IF(أقساط_تسديد_القروض[[#This Row],[الختامي
الافتتاحي]]&gt;0,الصف_الأخير-ROW(),0)</f>
        <v>334</v>
      </c>
    </row>
    <row r="30" spans="2:10" ht="15" customHeight="1" x14ac:dyDescent="0.2">
      <c r="B30" s="26">
        <f>ROWS($B$4:B30)</f>
        <v>27</v>
      </c>
      <c r="C30" s="28">
        <f ca="1">IF(القيم_التي_تم_إدخالها,IF(أقساط_تسديد_القروض[[#This Row],[الرقم]]&lt;=مدة_القرض,IF(ROW()-ROW(أقساط_تسديد_القروض[[#Headers], [تاريخ
الدفع]])=1,بداية_القرض,IF(I29&gt;0,EDATE(C29,1),"")),""),"")</f>
        <v>44030</v>
      </c>
      <c r="D30" s="22">
        <f ca="1">IF(ROW()-ROW(أقساط_تسديد_القروض[[#Headers], [الرصيد
الافتتاحي]])=1,قيمة_القرض,IF(أقساط_تسديد_القروض[[#This Row],[تاريخ
الدفع]]="",0,INDEX(أقساط_تسديد_القروض[], ROW()-4,8)))</f>
        <v>193415.41055553092</v>
      </c>
      <c r="E30" s="22">
        <f ca="1">IF(القيم_التي_تم_إدخالها,IF(ROW()-ROW(أقساط_تسديد_القروض[[#Headers], [الفائدة]])=1,-IPMT(معدل_الفائدة/12,1,مدة_القرض-ROWS($C$4:C30)+1,أقساط_تسديد_القروض[[#This Row],[الرصيد
الافتتاحي]]),IFERROR(-IPMT(معدل_الفائدة/12,1,أقساط_تسديد_القروض[[#This Row],[المبلغ
المتبقي]],D31),0)),0)</f>
        <v>804.78193688953343</v>
      </c>
      <c r="F30" s="22">
        <f ca="1">IFERROR(IF(AND(القيم_التي_تم_إدخالها,أقساط_تسديد_القروض[[#This Row],[تاريخ
الدفع]]&lt;&gt;""),-PPMT(معدل_الفائدة/12,1,مدة_القرض-ROWS($C$4:C30)+1,أقساط_تسديد_القروض[[#This Row],[الرصيد
الافتتاحي]]),""),0)</f>
        <v>267.74570204289893</v>
      </c>
      <c r="G30" s="22">
        <f ca="1">IF(أقساط_تسديد_القروض[[#This Row],[تاريخ
الدفع]]="",0,قيمة_ضريبة_الملكية)</f>
        <v>375</v>
      </c>
      <c r="H30" s="22">
        <f ca="1">IF(أقساط_تسديد_القروض[[#This Row],[تاريخ
الدفع]]="",0,أقساط_تسديد_القروض[[#This Row],[الفائدة]]+أقساط_تسديد_القروض[[#This Row],[رأس المال]]+أقساط_تسديد_القروض[[#This Row],[ضريبة
الملكية]])</f>
        <v>1447.5276389324324</v>
      </c>
      <c r="I30" s="22">
        <f ca="1">IF(أقساط_تسديد_القروض[[#This Row],[تاريخ
الدفع]]="",0,أقساط_تسديد_القروض[[#This Row],[الرصيد
الافتتاحي]]-أقساط_تسديد_القروض[[#This Row],[رأس المال]])</f>
        <v>193147.66485348804</v>
      </c>
      <c r="J30" s="27">
        <f ca="1">IF(أقساط_تسديد_القروض[[#This Row],[الختامي
الافتتاحي]]&gt;0,الصف_الأخير-ROW(),0)</f>
        <v>333</v>
      </c>
    </row>
    <row r="31" spans="2:10" ht="15" customHeight="1" x14ac:dyDescent="0.2">
      <c r="B31" s="26">
        <f>ROWS($B$4:B31)</f>
        <v>28</v>
      </c>
      <c r="C31" s="28">
        <f ca="1">IF(القيم_التي_تم_إدخالها,IF(أقساط_تسديد_القروض[[#This Row],[الرقم]]&lt;=مدة_القرض,IF(ROW()-ROW(أقساط_تسديد_القروض[[#Headers], [تاريخ
الدفع]])=1,بداية_القرض,IF(I30&gt;0,EDATE(C30,1),"")),""),"")</f>
        <v>44061</v>
      </c>
      <c r="D31" s="22">
        <f ca="1">IF(ROW()-ROW(أقساط_تسديد_القروض[[#Headers], [الرصيد
الافتتاحي]])=1,قيمة_القرض,IF(أقساط_تسديد_القروض[[#This Row],[تاريخ
الدفع]]="",0,INDEX(أقساط_تسديد_القروض[], ROW()-4,8)))</f>
        <v>193147.66485348804</v>
      </c>
      <c r="E31" s="22">
        <f ca="1">IF(القيم_التي_تم_إدخالها,IF(ROW()-ROW(أقساط_تسديد_القروض[[#Headers], [الفائدة]])=1,-IPMT(معدل_الفائدة/12,1,مدة_القرض-ROWS($C$4:C31)+1,أقساط_تسديد_القروض[[#This Row],[الرصيد
الافتتاحي]]),IFERROR(-IPMT(معدل_الفائدة/12,1,أقساط_تسديد_القروض[[#This Row],[المبلغ
المتبقي]],D32),0)),0)</f>
        <v>803.66168143480536</v>
      </c>
      <c r="F31" s="22">
        <f ca="1">IFERROR(IF(AND(القيم_التي_تم_إدخالها,أقساط_تسديد_القروض[[#This Row],[تاريخ
الدفع]]&lt;&gt;""),-PPMT(معدل_الفائدة/12,1,مدة_القرض-ROWS($C$4:C31)+1,أقساط_تسديد_القروض[[#This Row],[الرصيد
الافتتاحي]]),""),0)</f>
        <v>268.86130913474426</v>
      </c>
      <c r="G31" s="22">
        <f ca="1">IF(أقساط_تسديد_القروض[[#This Row],[تاريخ
الدفع]]="",0,قيمة_ضريبة_الملكية)</f>
        <v>375</v>
      </c>
      <c r="H31" s="22">
        <f ca="1">IF(أقساط_تسديد_القروض[[#This Row],[تاريخ
الدفع]]="",0,أقساط_تسديد_القروض[[#This Row],[الفائدة]]+أقساط_تسديد_القروض[[#This Row],[رأس المال]]+أقساط_تسديد_القروض[[#This Row],[ضريبة
الملكية]])</f>
        <v>1447.5229905695496</v>
      </c>
      <c r="I31" s="22">
        <f ca="1">IF(أقساط_تسديد_القروض[[#This Row],[تاريخ
الدفع]]="",0,أقساط_تسديد_القروض[[#This Row],[الرصيد
الافتتاحي]]-أقساط_تسديد_القروض[[#This Row],[رأس المال]])</f>
        <v>192878.80354435329</v>
      </c>
      <c r="J31" s="27">
        <f ca="1">IF(أقساط_تسديد_القروض[[#This Row],[الختامي
الافتتاحي]]&gt;0,الصف_الأخير-ROW(),0)</f>
        <v>332</v>
      </c>
    </row>
    <row r="32" spans="2:10" ht="15" customHeight="1" x14ac:dyDescent="0.2">
      <c r="B32" s="26">
        <f>ROWS($B$4:B32)</f>
        <v>29</v>
      </c>
      <c r="C32" s="28">
        <f ca="1">IF(القيم_التي_تم_إدخالها,IF(أقساط_تسديد_القروض[[#This Row],[الرقم]]&lt;=مدة_القرض,IF(ROW()-ROW(أقساط_تسديد_القروض[[#Headers], [تاريخ
الدفع]])=1,بداية_القرض,IF(I31&gt;0,EDATE(C31,1),"")),""),"")</f>
        <v>44092</v>
      </c>
      <c r="D32" s="22">
        <f ca="1">IF(ROW()-ROW(أقساط_تسديد_القروض[[#Headers], [الرصيد
الافتتاحي]])=1,قيمة_القرض,IF(أقساط_تسديد_القروض[[#This Row],[تاريخ
الدفع]]="",0,INDEX(أقساط_تسديد_القروض[], ROW()-4,8)))</f>
        <v>192878.80354435329</v>
      </c>
      <c r="E32" s="22">
        <f ca="1">IF(القيم_التي_تم_إدخالها,IF(ROW()-ROW(أقساط_تسديد_القروض[[#Headers], [الفائدة]])=1,-IPMT(معدل_الفائدة/12,1,مدة_القرض-ROWS($C$4:C32)+1,أقساط_تسديد_القروض[[#This Row],[الرصيد
الافتتاحي]]),IFERROR(-IPMT(معدل_الفائدة/12,1,أقساط_تسديد_القروض[[#This Row],[المبلغ
المتبقي]],D33),0)),0)</f>
        <v>802.53675824901586</v>
      </c>
      <c r="F32" s="22">
        <f ca="1">IFERROR(IF(AND(القيم_التي_تم_إدخالها,أقساط_تسديد_القروض[[#This Row],[تاريخ
الدفع]]&lt;&gt;""),-PPMT(معدل_الفائدة/12,1,مدة_القرض-ROWS($C$4:C32)+1,أقساط_تسديد_القروض[[#This Row],[الرصيد
الافتتاحي]]),""),0)</f>
        <v>269.98156458947238</v>
      </c>
      <c r="G32" s="22">
        <f ca="1">IF(أقساط_تسديد_القروض[[#This Row],[تاريخ
الدفع]]="",0,قيمة_ضريبة_الملكية)</f>
        <v>375</v>
      </c>
      <c r="H32" s="22">
        <f ca="1">IF(أقساط_تسديد_القروض[[#This Row],[تاريخ
الدفع]]="",0,أقساط_تسديد_القروض[[#This Row],[الفائدة]]+أقساط_تسديد_القروض[[#This Row],[رأس المال]]+أقساط_تسديد_القروض[[#This Row],[ضريبة
الملكية]])</f>
        <v>1447.5183228384883</v>
      </c>
      <c r="I32" s="22">
        <f ca="1">IF(أقساط_تسديد_القروض[[#This Row],[تاريخ
الدفع]]="",0,أقساط_تسديد_القروض[[#This Row],[الرصيد
الافتتاحي]]-أقساط_تسديد_القروض[[#This Row],[رأس المال]])</f>
        <v>192608.8219797638</v>
      </c>
      <c r="J32" s="27">
        <f ca="1">IF(أقساط_تسديد_القروض[[#This Row],[الختامي
الافتتاحي]]&gt;0,الصف_الأخير-ROW(),0)</f>
        <v>331</v>
      </c>
    </row>
    <row r="33" spans="2:10" ht="15" customHeight="1" x14ac:dyDescent="0.2">
      <c r="B33" s="26">
        <f>ROWS($B$4:B33)</f>
        <v>30</v>
      </c>
      <c r="C33" s="28">
        <f ca="1">IF(القيم_التي_تم_إدخالها,IF(أقساط_تسديد_القروض[[#This Row],[الرقم]]&lt;=مدة_القرض,IF(ROW()-ROW(أقساط_تسديد_القروض[[#Headers], [تاريخ
الدفع]])=1,بداية_القرض,IF(I32&gt;0,EDATE(C32,1),"")),""),"")</f>
        <v>44122</v>
      </c>
      <c r="D33" s="22">
        <f ca="1">IF(ROW()-ROW(أقساط_تسديد_القروض[[#Headers], [الرصيد
الافتتاحي]])=1,قيمة_القرض,IF(أقساط_تسديد_القروض[[#This Row],[تاريخ
الدفع]]="",0,INDEX(أقساط_تسديد_القروض[], ROW()-4,8)))</f>
        <v>192608.8219797638</v>
      </c>
      <c r="E33" s="22">
        <f ca="1">IF(القيم_التي_تم_إدخالها,IF(ROW()-ROW(أقساط_تسديد_القروض[[#Headers], [الفائدة]])=1,-IPMT(معدل_الفائدة/12,1,مدة_القرض-ROWS($C$4:C33)+1,أقساط_تسديد_القروض[[#This Row],[الرصيد
الافتتاحي]]),IFERROR(-IPMT(معدل_الفائدة/12,1,أقساط_تسديد_القروض[[#This Row],[المبلغ
المتبقي]],D34),0)),0)</f>
        <v>801.40714788328557</v>
      </c>
      <c r="F33" s="22">
        <f ca="1">IFERROR(IF(AND(القيم_التي_تم_إدخالها,أقساط_تسديد_القروض[[#This Row],[تاريخ
الدفع]]&lt;&gt;""),-PPMT(معدل_الفائدة/12,1,مدة_القرض-ROWS($C$4:C33)+1,أقساط_تسديد_القروض[[#This Row],[الرصيد
الافتتاحي]]),""),0)</f>
        <v>271.10648777526194</v>
      </c>
      <c r="G33" s="22">
        <f ca="1">IF(أقساط_تسديد_القروض[[#This Row],[تاريخ
الدفع]]="",0,قيمة_ضريبة_الملكية)</f>
        <v>375</v>
      </c>
      <c r="H33" s="22">
        <f ca="1">IF(أقساط_تسديد_القروض[[#This Row],[تاريخ
الدفع]]="",0,أقساط_تسديد_القروض[[#This Row],[الفائدة]]+أقساط_تسديد_القروض[[#This Row],[رأس المال]]+أقساط_تسديد_القروض[[#This Row],[ضريبة
الملكية]])</f>
        <v>1447.5136356585476</v>
      </c>
      <c r="I33" s="22">
        <f ca="1">IF(أقساط_تسديد_القروض[[#This Row],[تاريخ
الدفع]]="",0,أقساط_تسديد_القروض[[#This Row],[الرصيد
الافتتاحي]]-أقساط_تسديد_القروض[[#This Row],[رأس المال]])</f>
        <v>192337.71549198855</v>
      </c>
      <c r="J33" s="27">
        <f ca="1">IF(أقساط_تسديد_القروض[[#This Row],[الختامي
الافتتاحي]]&gt;0,الصف_الأخير-ROW(),0)</f>
        <v>330</v>
      </c>
    </row>
    <row r="34" spans="2:10" ht="15" customHeight="1" x14ac:dyDescent="0.2">
      <c r="B34" s="26">
        <f>ROWS($B$4:B34)</f>
        <v>31</v>
      </c>
      <c r="C34" s="28">
        <f ca="1">IF(القيم_التي_تم_إدخالها,IF(أقساط_تسديد_القروض[[#This Row],[الرقم]]&lt;=مدة_القرض,IF(ROW()-ROW(أقساط_تسديد_القروض[[#Headers], [تاريخ
الدفع]])=1,بداية_القرض,IF(I33&gt;0,EDATE(C33,1),"")),""),"")</f>
        <v>44153</v>
      </c>
      <c r="D34" s="22">
        <f ca="1">IF(ROW()-ROW(أقساط_تسديد_القروض[[#Headers], [الرصيد
الافتتاحي]])=1,قيمة_القرض,IF(أقساط_تسديد_القروض[[#This Row],[تاريخ
الدفع]]="",0,INDEX(أقساط_تسديد_القروض[], ROW()-4,8)))</f>
        <v>192337.71549198855</v>
      </c>
      <c r="E34" s="22">
        <f ca="1">IF(القيم_التي_تم_إدخالها,IF(ROW()-ROW(أقساط_تسديد_القروض[[#Headers], [الفائدة]])=1,-IPMT(معدل_الفائدة/12,1,مدة_القرض-ROWS($C$4:C34)+1,أقساط_تسديد_القروض[[#This Row],[الرصيد
الافتتاحي]]),IFERROR(-IPMT(معدل_الفائدة/12,1,أقساط_تسديد_القروض[[#This Row],[المبلغ
المتبقي]],D35),0)),0)</f>
        <v>800.27283080769814</v>
      </c>
      <c r="F34" s="22">
        <f ca="1">IFERROR(IF(AND(القيم_التي_تم_إدخالها,أقساط_تسديد_القروض[[#This Row],[تاريخ
الدفع]]&lt;&gt;""),-PPMT(معدل_الفائدة/12,1,مدة_القرض-ROWS($C$4:C34)+1,أقساط_تسديد_القروض[[#This Row],[الرصيد
الافتتاحي]]),""),0)</f>
        <v>272.23609814099217</v>
      </c>
      <c r="G34" s="22">
        <f ca="1">IF(أقساط_تسديد_القروض[[#This Row],[تاريخ
الدفع]]="",0,قيمة_ضريبة_الملكية)</f>
        <v>375</v>
      </c>
      <c r="H34" s="22">
        <f ca="1">IF(أقساط_تسديد_القروض[[#This Row],[تاريخ
الدفع]]="",0,أقساط_تسديد_القروض[[#This Row],[الفائدة]]+أقساط_تسديد_القروض[[#This Row],[رأس المال]]+أقساط_تسديد_القروض[[#This Row],[ضريبة
الملكية]])</f>
        <v>1447.5089289486903</v>
      </c>
      <c r="I34" s="22">
        <f ca="1">IF(أقساط_تسديد_القروض[[#This Row],[تاريخ
الدفع]]="",0,أقساط_تسديد_القروض[[#This Row],[الرصيد
الافتتاحي]]-أقساط_تسديد_القروض[[#This Row],[رأس المال]])</f>
        <v>192065.47939384755</v>
      </c>
      <c r="J34" s="27">
        <f ca="1">IF(أقساط_تسديد_القروض[[#This Row],[الختامي
الافتتاحي]]&gt;0,الصف_الأخير-ROW(),0)</f>
        <v>329</v>
      </c>
    </row>
    <row r="35" spans="2:10" ht="15" customHeight="1" x14ac:dyDescent="0.2">
      <c r="B35" s="26">
        <f>ROWS($B$4:B35)</f>
        <v>32</v>
      </c>
      <c r="C35" s="28">
        <f ca="1">IF(القيم_التي_تم_إدخالها,IF(أقساط_تسديد_القروض[[#This Row],[الرقم]]&lt;=مدة_القرض,IF(ROW()-ROW(أقساط_تسديد_القروض[[#Headers], [تاريخ
الدفع]])=1,بداية_القرض,IF(I34&gt;0,EDATE(C34,1),"")),""),"")</f>
        <v>44183</v>
      </c>
      <c r="D35" s="22">
        <f ca="1">IF(ROW()-ROW(أقساط_تسديد_القروض[[#Headers], [الرصيد
الافتتاحي]])=1,قيمة_القرض,IF(أقساط_تسديد_القروض[[#This Row],[تاريخ
الدفع]]="",0,INDEX(أقساط_تسديد_القروض[], ROW()-4,8)))</f>
        <v>192065.47939384755</v>
      </c>
      <c r="E35" s="22">
        <f ca="1">IF(القيم_التي_تم_إدخالها,IF(ROW()-ROW(أقساط_تسديد_القروض[[#Headers], [الفائدة]])=1,-IPMT(معدل_الفائدة/12,1,مدة_القرض-ROWS($C$4:C35)+1,أقساط_تسديد_القروض[[#This Row],[الرصيد
الافتتاحي]]),IFERROR(-IPMT(معدل_الفائدة/12,1,أقساط_تسديد_القروض[[#This Row],[المبلغ
المتبقي]],D36),0)),0)</f>
        <v>799.13378741096244</v>
      </c>
      <c r="F35" s="22">
        <f ca="1">IFERROR(IF(AND(القيم_التي_تم_إدخالها,أقساط_تسديد_القروض[[#This Row],[تاريخ
الدفع]]&lt;&gt;""),-PPMT(معدل_الفائدة/12,1,مدة_القرض-ROWS($C$4:C35)+1,أقساط_تسديد_القروض[[#This Row],[الرصيد
الافتتاحي]]),""),0)</f>
        <v>273.3704152165796</v>
      </c>
      <c r="G35" s="22">
        <f ca="1">IF(أقساط_تسديد_القروض[[#This Row],[تاريخ
الدفع]]="",0,قيمة_ضريبة_الملكية)</f>
        <v>375</v>
      </c>
      <c r="H35" s="22">
        <f ca="1">IF(أقساط_تسديد_القروض[[#This Row],[تاريخ
الدفع]]="",0,أقساط_تسديد_القروض[[#This Row],[الفائدة]]+أقساط_تسديد_القروض[[#This Row],[رأس المال]]+أقساط_تسديد_القروض[[#This Row],[ضريبة
الملكية]])</f>
        <v>1447.5042026275421</v>
      </c>
      <c r="I35" s="22">
        <f ca="1">IF(أقساط_تسديد_القروض[[#This Row],[تاريخ
الدفع]]="",0,أقساط_تسديد_القروض[[#This Row],[الرصيد
الافتتاحي]]-أقساط_تسديد_القروض[[#This Row],[رأس المال]])</f>
        <v>191792.10897863097</v>
      </c>
      <c r="J35" s="27">
        <f ca="1">IF(أقساط_تسديد_القروض[[#This Row],[الختامي
الافتتاحي]]&gt;0,الصف_الأخير-ROW(),0)</f>
        <v>328</v>
      </c>
    </row>
    <row r="36" spans="2:10" ht="15" customHeight="1" x14ac:dyDescent="0.2">
      <c r="B36" s="26">
        <f>ROWS($B$4:B36)</f>
        <v>33</v>
      </c>
      <c r="C36" s="28">
        <f ca="1">IF(القيم_التي_تم_إدخالها,IF(أقساط_تسديد_القروض[[#This Row],[الرقم]]&lt;=مدة_القرض,IF(ROW()-ROW(أقساط_تسديد_القروض[[#Headers], [تاريخ
الدفع]])=1,بداية_القرض,IF(I35&gt;0,EDATE(C35,1),"")),""),"")</f>
        <v>44214</v>
      </c>
      <c r="D36" s="22">
        <f ca="1">IF(ROW()-ROW(أقساط_تسديد_القروض[[#Headers], [الرصيد
الافتتاحي]])=1,قيمة_القرض,IF(أقساط_تسديد_القروض[[#This Row],[تاريخ
الدفع]]="",0,INDEX(أقساط_تسديد_القروض[], ROW()-4,8)))</f>
        <v>191792.10897863097</v>
      </c>
      <c r="E36" s="22">
        <f ca="1">IF(القيم_التي_تم_إدخالها,IF(ROW()-ROW(أقساط_تسديد_القروض[[#Headers], [الفائدة]])=1,-IPMT(معدل_الفائدة/12,1,مدة_القرض-ROWS($C$4:C36)+1,أقساط_تسديد_القروض[[#This Row],[الرصيد
الافتتاحي]]),IFERROR(-IPMT(معدل_الفائدة/12,1,أقساط_تسديد_القروض[[#This Row],[المبلغ
المتبقي]],D37),0)),0)</f>
        <v>797.98999800007357</v>
      </c>
      <c r="F36" s="22">
        <f ca="1">IFERROR(IF(AND(القيم_التي_تم_إدخالها,أقساط_تسديد_القروض[[#This Row],[تاريخ
الدفع]]&lt;&gt;""),-PPMT(معدل_الفائدة/12,1,مدة_القرض-ROWS($C$4:C36)+1,أقساط_تسديد_القروض[[#This Row],[الرصيد
الافتتاحي]]),""),0)</f>
        <v>274.50945861331536</v>
      </c>
      <c r="G36" s="22">
        <f ca="1">IF(أقساط_تسديد_القروض[[#This Row],[تاريخ
الدفع]]="",0,قيمة_ضريبة_الملكية)</f>
        <v>375</v>
      </c>
      <c r="H36" s="22">
        <f ca="1">IF(أقساط_تسديد_القروض[[#This Row],[تاريخ
الدفع]]="",0,أقساط_تسديد_القروض[[#This Row],[الفائدة]]+أقساط_تسديد_القروض[[#This Row],[رأس المال]]+أقساط_تسديد_القروض[[#This Row],[ضريبة
الملكية]])</f>
        <v>1447.4994566133889</v>
      </c>
      <c r="I36" s="22">
        <f ca="1">IF(أقساط_تسديد_القروض[[#This Row],[تاريخ
الدفع]]="",0,أقساط_تسديد_القروض[[#This Row],[الرصيد
الافتتاحي]]-أقساط_تسديد_القروض[[#This Row],[رأس المال]])</f>
        <v>191517.59952001765</v>
      </c>
      <c r="J36" s="27">
        <f ca="1">IF(أقساط_تسديد_القروض[[#This Row],[الختامي
الافتتاحي]]&gt;0,الصف_الأخير-ROW(),0)</f>
        <v>327</v>
      </c>
    </row>
    <row r="37" spans="2:10" ht="15" customHeight="1" x14ac:dyDescent="0.2">
      <c r="B37" s="26">
        <f>ROWS($B$4:B37)</f>
        <v>34</v>
      </c>
      <c r="C37" s="28">
        <f ca="1">IF(القيم_التي_تم_إدخالها,IF(أقساط_تسديد_القروض[[#This Row],[الرقم]]&lt;=مدة_القرض,IF(ROW()-ROW(أقساط_تسديد_القروض[[#Headers], [تاريخ
الدفع]])=1,بداية_القرض,IF(I36&gt;0,EDATE(C36,1),"")),""),"")</f>
        <v>44245</v>
      </c>
      <c r="D37" s="22">
        <f ca="1">IF(ROW()-ROW(أقساط_تسديد_القروض[[#Headers], [الرصيد
الافتتاحي]])=1,قيمة_القرض,IF(أقساط_تسديد_القروض[[#This Row],[تاريخ
الدفع]]="",0,INDEX(أقساط_تسديد_القروض[], ROW()-4,8)))</f>
        <v>191517.59952001765</v>
      </c>
      <c r="E37" s="22">
        <f ca="1">IF(القيم_التي_تم_إدخالها,IF(ROW()-ROW(أقساط_تسديد_القروض[[#Headers], [الفائدة]])=1,-IPMT(معدل_الفائدة/12,1,مدة_القرض-ROWS($C$4:C37)+1,أقساط_تسديد_القروض[[#This Row],[الرصيد
الافتتاحي]]),IFERROR(-IPMT(معدل_الفائدة/12,1,أقساط_تسديد_القروض[[#This Row],[المبلغ
المتبقي]],D38),0)),0)</f>
        <v>796.8414427999727</v>
      </c>
      <c r="F37" s="22">
        <f ca="1">IFERROR(IF(AND(القيم_التي_تم_إدخالها,أقساط_تسديد_القروض[[#This Row],[تاريخ
الدفع]]&lt;&gt;""),-PPMT(معدل_الفائدة/12,1,مدة_القرض-ROWS($C$4:C37)+1,أقساط_تسديد_القروض[[#This Row],[الرصيد
الافتتاحي]]),""),0)</f>
        <v>275.65324802420417</v>
      </c>
      <c r="G37" s="22">
        <f ca="1">IF(أقساط_تسديد_القروض[[#This Row],[تاريخ
الدفع]]="",0,قيمة_ضريبة_الملكية)</f>
        <v>375</v>
      </c>
      <c r="H37" s="22">
        <f ca="1">IF(أقساط_تسديد_القروض[[#This Row],[تاريخ
الدفع]]="",0,أقساط_تسديد_القروض[[#This Row],[الفائدة]]+أقساط_تسديد_القروض[[#This Row],[رأس المال]]+أقساط_تسديد_القروض[[#This Row],[ضريبة
الملكية]])</f>
        <v>1447.4946908241768</v>
      </c>
      <c r="I37" s="22">
        <f ca="1">IF(أقساط_تسديد_القروض[[#This Row],[تاريخ
الدفع]]="",0,أقساط_تسديد_القروض[[#This Row],[الرصيد
الافتتاحي]]-أقساط_تسديد_القروض[[#This Row],[رأس المال]])</f>
        <v>191241.94627199345</v>
      </c>
      <c r="J37" s="27">
        <f ca="1">IF(أقساط_تسديد_القروض[[#This Row],[الختامي
الافتتاحي]]&gt;0,الصف_الأخير-ROW(),0)</f>
        <v>326</v>
      </c>
    </row>
    <row r="38" spans="2:10" ht="15" customHeight="1" x14ac:dyDescent="0.2">
      <c r="B38" s="26">
        <f>ROWS($B$4:B38)</f>
        <v>35</v>
      </c>
      <c r="C38" s="28">
        <f ca="1">IF(القيم_التي_تم_إدخالها,IF(أقساط_تسديد_القروض[[#This Row],[الرقم]]&lt;=مدة_القرض,IF(ROW()-ROW(أقساط_تسديد_القروض[[#Headers], [تاريخ
الدفع]])=1,بداية_القرض,IF(I37&gt;0,EDATE(C37,1),"")),""),"")</f>
        <v>44273</v>
      </c>
      <c r="D38" s="22">
        <f ca="1">IF(ROW()-ROW(أقساط_تسديد_القروض[[#Headers], [الرصيد
الافتتاحي]])=1,قيمة_القرض,IF(أقساط_تسديد_القروض[[#This Row],[تاريخ
الدفع]]="",0,INDEX(أقساط_تسديد_القروض[], ROW()-4,8)))</f>
        <v>191241.94627199345</v>
      </c>
      <c r="E38" s="22">
        <f ca="1">IF(القيم_التي_تم_إدخالها,IF(ROW()-ROW(أقساط_تسديد_القروض[[#Headers], [الفائدة]])=1,-IPMT(معدل_الفائدة/12,1,مدة_القرض-ROWS($C$4:C38)+1,أقساط_تسديد_القروض[[#This Row],[الرصيد
الافتتاحي]]),IFERROR(-IPMT(معدل_الفائدة/12,1,أقساط_تسديد_القروض[[#This Row],[المبلغ
المتبقي]],D39),0)),0)</f>
        <v>795.68810195320475</v>
      </c>
      <c r="F38" s="22">
        <f ca="1">IFERROR(IF(AND(القيم_التي_تم_إدخالها,أقساط_تسديد_القروض[[#This Row],[تاريخ
الدفع]]&lt;&gt;""),-PPMT(معدل_الفائدة/12,1,مدة_القرض-ROWS($C$4:C38)+1,أقساط_تسديد_القروض[[#This Row],[الرصيد
الافتتاحي]]),""),0)</f>
        <v>276.8018032243051</v>
      </c>
      <c r="G38" s="22">
        <f ca="1">IF(أقساط_تسديد_القروض[[#This Row],[تاريخ
الدفع]]="",0,قيمة_ضريبة_الملكية)</f>
        <v>375</v>
      </c>
      <c r="H38" s="22">
        <f ca="1">IF(أقساط_تسديد_القروض[[#This Row],[تاريخ
الدفع]]="",0,أقساط_تسديد_القروض[[#This Row],[الفائدة]]+أقساط_تسديد_القروض[[#This Row],[رأس المال]]+أقساط_تسديد_القروض[[#This Row],[ضريبة
الملكية]])</f>
        <v>1447.4899051775099</v>
      </c>
      <c r="I38" s="22">
        <f ca="1">IF(أقساط_تسديد_القروض[[#This Row],[تاريخ
الدفع]]="",0,أقساط_تسديد_القروض[[#This Row],[الرصيد
الافتتاحي]]-أقساط_تسديد_القروض[[#This Row],[رأس المال]])</f>
        <v>190965.14446876914</v>
      </c>
      <c r="J38" s="27">
        <f ca="1">IF(أقساط_تسديد_القروض[[#This Row],[الختامي
الافتتاحي]]&gt;0,الصف_الأخير-ROW(),0)</f>
        <v>325</v>
      </c>
    </row>
    <row r="39" spans="2:10" ht="15" customHeight="1" x14ac:dyDescent="0.2">
      <c r="B39" s="26">
        <f>ROWS($B$4:B39)</f>
        <v>36</v>
      </c>
      <c r="C39" s="28">
        <f ca="1">IF(القيم_التي_تم_إدخالها,IF(أقساط_تسديد_القروض[[#This Row],[الرقم]]&lt;=مدة_القرض,IF(ROW()-ROW(أقساط_تسديد_القروض[[#Headers], [تاريخ
الدفع]])=1,بداية_القرض,IF(I38&gt;0,EDATE(C38,1),"")),""),"")</f>
        <v>44304</v>
      </c>
      <c r="D39" s="22">
        <f ca="1">IF(ROW()-ROW(أقساط_تسديد_القروض[[#Headers], [الرصيد
الافتتاحي]])=1,قيمة_القرض,IF(أقساط_تسديد_القروض[[#This Row],[تاريخ
الدفع]]="",0,INDEX(أقساط_تسديد_القروض[], ROW()-4,8)))</f>
        <v>190965.14446876914</v>
      </c>
      <c r="E39" s="22">
        <f ca="1">IF(القيم_التي_تم_إدخالها,IF(ROW()-ROW(أقساط_تسديد_القروض[[#Headers], [الفائدة]])=1,-IPMT(معدل_الفائدة/12,1,مدة_القرض-ROWS($C$4:C39)+1,أقساط_تسديد_القروض[[#This Row],[الرصيد
الافتتاحي]]),IFERROR(-IPMT(معدل_الفائدة/12,1,أقساط_تسديد_القروض[[#This Row],[المبلغ
المتبقي]],D40),0)),0)</f>
        <v>794.5299555195752</v>
      </c>
      <c r="F39" s="22">
        <f ca="1">IFERROR(IF(AND(القيم_التي_تم_إدخالها,أقساط_تسديد_القروض[[#This Row],[تاريخ
الدفع]]&lt;&gt;""),-PPMT(معدل_الفائدة/12,1,مدة_القرض-ROWS($C$4:C39)+1,أقساط_تسديد_القروض[[#This Row],[الرصيد
الافتتاحي]]),""),0)</f>
        <v>277.95514407107299</v>
      </c>
      <c r="G39" s="22">
        <f ca="1">IF(أقساط_تسديد_القروض[[#This Row],[تاريخ
الدفع]]="",0,قيمة_ضريبة_الملكية)</f>
        <v>375</v>
      </c>
      <c r="H39" s="22">
        <f ca="1">IF(أقساط_تسديد_القروض[[#This Row],[تاريخ
الدفع]]="",0,أقساط_تسديد_القروض[[#This Row],[الفائدة]]+أقساط_تسديد_القروض[[#This Row],[رأس المال]]+أقساط_تسديد_القروض[[#This Row],[ضريبة
الملكية]])</f>
        <v>1447.4850995906481</v>
      </c>
      <c r="I39" s="22">
        <f ca="1">IF(أقساط_تسديد_القروض[[#This Row],[تاريخ
الدفع]]="",0,أقساط_تسديد_القروض[[#This Row],[الرصيد
الافتتاحي]]-أقساط_تسديد_القروض[[#This Row],[رأس المال]])</f>
        <v>190687.18932469806</v>
      </c>
      <c r="J39" s="27">
        <f ca="1">IF(أقساط_تسديد_القروض[[#This Row],[الختامي
الافتتاحي]]&gt;0,الصف_الأخير-ROW(),0)</f>
        <v>324</v>
      </c>
    </row>
    <row r="40" spans="2:10" ht="15" customHeight="1" x14ac:dyDescent="0.2">
      <c r="B40" s="26">
        <f>ROWS($B$4:B40)</f>
        <v>37</v>
      </c>
      <c r="C40" s="28">
        <f ca="1">IF(القيم_التي_تم_إدخالها,IF(أقساط_تسديد_القروض[[#This Row],[الرقم]]&lt;=مدة_القرض,IF(ROW()-ROW(أقساط_تسديد_القروض[[#Headers], [تاريخ
الدفع]])=1,بداية_القرض,IF(I39&gt;0,EDATE(C39,1),"")),""),"")</f>
        <v>44334</v>
      </c>
      <c r="D40" s="22">
        <f ca="1">IF(ROW()-ROW(أقساط_تسديد_القروض[[#Headers], [الرصيد
الافتتاحي]])=1,قيمة_القرض,IF(أقساط_تسديد_القروض[[#This Row],[تاريخ
الدفع]]="",0,INDEX(أقساط_تسديد_القروض[], ROW()-4,8)))</f>
        <v>190687.18932469806</v>
      </c>
      <c r="E40" s="22">
        <f ca="1">IF(القيم_التي_تم_إدخالها,IF(ROW()-ROW(أقساط_تسديد_القروض[[#Headers], [الفائدة]])=1,-IPMT(معدل_الفائدة/12,1,مدة_القرض-ROWS($C$4:C40)+1,أقساط_تسديد_القروض[[#This Row],[الرصيد
الافتتاحي]]),IFERROR(-IPMT(معدل_الفائدة/12,1,أقساط_تسديد_القروض[[#This Row],[المبلغ
المتبقي]],D41),0)),0)</f>
        <v>793.36698347580568</v>
      </c>
      <c r="F40" s="22">
        <f ca="1">IFERROR(IF(AND(القيم_التي_تم_إدخالها,أقساط_تسديد_القروض[[#This Row],[تاريخ
الدفع]]&lt;&gt;""),-PPMT(معدل_الفائدة/12,1,مدة_القرض-ROWS($C$4:C40)+1,أقساط_تسديد_القروض[[#This Row],[الرصيد
الافتتاحي]]),""),0)</f>
        <v>279.11329050470238</v>
      </c>
      <c r="G40" s="22">
        <f ca="1">IF(أقساط_تسديد_القروض[[#This Row],[تاريخ
الدفع]]="",0,قيمة_ضريبة_الملكية)</f>
        <v>375</v>
      </c>
      <c r="H40" s="22">
        <f ca="1">IF(أقساط_تسديد_القروض[[#This Row],[تاريخ
الدفع]]="",0,أقساط_تسديد_القروض[[#This Row],[الفائدة]]+أقساط_تسديد_القروض[[#This Row],[رأس المال]]+أقساط_تسديد_القروض[[#This Row],[ضريبة
الملكية]])</f>
        <v>1447.4802739805082</v>
      </c>
      <c r="I40" s="22">
        <f ca="1">IF(أقساط_تسديد_القروض[[#This Row],[تاريخ
الدفع]]="",0,أقساط_تسديد_القروض[[#This Row],[الرصيد
الافتتاحي]]-أقساط_تسديد_القروض[[#This Row],[رأس المال]])</f>
        <v>190408.07603419336</v>
      </c>
      <c r="J40" s="27">
        <f ca="1">IF(أقساط_تسديد_القروض[[#This Row],[الختامي
الافتتاحي]]&gt;0,الصف_الأخير-ROW(),0)</f>
        <v>323</v>
      </c>
    </row>
    <row r="41" spans="2:10" ht="15" customHeight="1" x14ac:dyDescent="0.2">
      <c r="B41" s="26">
        <f>ROWS($B$4:B41)</f>
        <v>38</v>
      </c>
      <c r="C41" s="28">
        <f ca="1">IF(القيم_التي_تم_إدخالها,IF(أقساط_تسديد_القروض[[#This Row],[الرقم]]&lt;=مدة_القرض,IF(ROW()-ROW(أقساط_تسديد_القروض[[#Headers], [تاريخ
الدفع]])=1,بداية_القرض,IF(I40&gt;0,EDATE(C40,1),"")),""),"")</f>
        <v>44365</v>
      </c>
      <c r="D41" s="22">
        <f ca="1">IF(ROW()-ROW(أقساط_تسديد_القروض[[#Headers], [الرصيد
الافتتاحي]])=1,قيمة_القرض,IF(أقساط_تسديد_القروض[[#This Row],[تاريخ
الدفع]]="",0,INDEX(أقساط_تسديد_القروض[], ROW()-4,8)))</f>
        <v>190408.07603419336</v>
      </c>
      <c r="E41" s="22">
        <f ca="1">IF(القيم_التي_تم_إدخالها,IF(ROW()-ROW(أقساط_تسديد_القروض[[#Headers], [الفائدة]])=1,-IPMT(معدل_الفائدة/12,1,مدة_القرض-ROWS($C$4:C41)+1,أقساط_تسديد_القروض[[#This Row],[الرصيد
الافتتاحي]]),IFERROR(-IPMT(معدل_الفائدة/12,1,أقساط_تسديد_القروض[[#This Row],[المبلغ
المتبقي]],D42),0)),0)</f>
        <v>792.19916571518706</v>
      </c>
      <c r="F41" s="22">
        <f ca="1">IFERROR(IF(AND(القيم_التي_تم_إدخالها,أقساط_تسديد_القروض[[#This Row],[تاريخ
الدفع]]&lt;&gt;""),-PPMT(معدل_الفائدة/12,1,مدة_القرض-ROWS($C$4:C41)+1,أقساط_تسديد_القروض[[#This Row],[الرصيد
الافتتاحي]]),""),0)</f>
        <v>280.27626254847206</v>
      </c>
      <c r="G41" s="22">
        <f ca="1">IF(أقساط_تسديد_القروض[[#This Row],[تاريخ
الدفع]]="",0,قيمة_ضريبة_الملكية)</f>
        <v>375</v>
      </c>
      <c r="H41" s="22">
        <f ca="1">IF(أقساط_تسديد_القروض[[#This Row],[تاريخ
الدفع]]="",0,أقساط_تسديد_القروض[[#This Row],[الفائدة]]+أقساط_تسديد_القروض[[#This Row],[رأس المال]]+أقساط_تسديد_القروض[[#This Row],[ضريبة
الملكية]])</f>
        <v>1447.4754282636591</v>
      </c>
      <c r="I41" s="22">
        <f ca="1">IF(أقساط_تسديد_القروض[[#This Row],[تاريخ
الدفع]]="",0,أقساط_تسديد_القروض[[#This Row],[الرصيد
الافتتاحي]]-أقساط_تسديد_القروض[[#This Row],[رأس المال]])</f>
        <v>190127.7997716449</v>
      </c>
      <c r="J41" s="27">
        <f ca="1">IF(أقساط_تسديد_القروض[[#This Row],[الختامي
الافتتاحي]]&gt;0,الصف_الأخير-ROW(),0)</f>
        <v>322</v>
      </c>
    </row>
    <row r="42" spans="2:10" ht="15" customHeight="1" x14ac:dyDescent="0.2">
      <c r="B42" s="26">
        <f>ROWS($B$4:B42)</f>
        <v>39</v>
      </c>
      <c r="C42" s="28">
        <f ca="1">IF(القيم_التي_تم_إدخالها,IF(أقساط_تسديد_القروض[[#This Row],[الرقم]]&lt;=مدة_القرض,IF(ROW()-ROW(أقساط_تسديد_القروض[[#Headers], [تاريخ
الدفع]])=1,بداية_القرض,IF(I41&gt;0,EDATE(C41,1),"")),""),"")</f>
        <v>44395</v>
      </c>
      <c r="D42" s="22">
        <f ca="1">IF(ROW()-ROW(أقساط_تسديد_القروض[[#Headers], [الرصيد
الافتتاحي]])=1,قيمة_القرض,IF(أقساط_تسديد_القروض[[#This Row],[تاريخ
الدفع]]="",0,INDEX(أقساط_تسديد_القروض[], ROW()-4,8)))</f>
        <v>190127.7997716449</v>
      </c>
      <c r="E42" s="22">
        <f ca="1">IF(القيم_التي_تم_إدخالها,IF(ROW()-ROW(أقساط_تسديد_القروض[[#Headers], [الفائدة]])=1,-IPMT(معدل_الفائدة/12,1,مدة_القرض-ROWS($C$4:C42)+1,أقساط_تسديد_القروض[[#This Row],[الرصيد
الافتتاحي]]),IFERROR(-IPMT(معدل_الفائدة/12,1,أقساط_تسديد_القروض[[#This Row],[المبلغ
المتبقي]],D43),0)),0)</f>
        <v>791.02648204723255</v>
      </c>
      <c r="F42" s="22">
        <f ca="1">IFERROR(IF(AND(القيم_التي_تم_إدخالها,أقساط_تسديد_القروض[[#This Row],[تاريخ
الدفع]]&lt;&gt;""),-PPMT(معدل_الفائدة/12,1,مدة_القرض-ROWS($C$4:C42)+1,أقساط_تسديد_القروض[[#This Row],[الرصيد
الافتتاحي]]),""),0)</f>
        <v>281.44408030909062</v>
      </c>
      <c r="G42" s="22">
        <f ca="1">IF(أقساط_تسديد_القروض[[#This Row],[تاريخ
الدفع]]="",0,قيمة_ضريبة_الملكية)</f>
        <v>375</v>
      </c>
      <c r="H42" s="22">
        <f ca="1">IF(أقساط_تسديد_القروض[[#This Row],[تاريخ
الدفع]]="",0,أقساط_تسديد_القروض[[#This Row],[الفائدة]]+أقساط_تسديد_القروض[[#This Row],[رأس المال]]+أقساط_تسديد_القروض[[#This Row],[ضريبة
الملكية]])</f>
        <v>1447.4705623563232</v>
      </c>
      <c r="I42" s="22">
        <f ca="1">IF(أقساط_تسديد_القروض[[#This Row],[تاريخ
الدفع]]="",0,أقساط_تسديد_القروض[[#This Row],[الرصيد
الافتتاحي]]-أقساط_تسديد_القروض[[#This Row],[رأس المال]])</f>
        <v>189846.3556913358</v>
      </c>
      <c r="J42" s="27">
        <f ca="1">IF(أقساط_تسديد_القروض[[#This Row],[الختامي
الافتتاحي]]&gt;0,الصف_الأخير-ROW(),0)</f>
        <v>321</v>
      </c>
    </row>
    <row r="43" spans="2:10" ht="15" customHeight="1" x14ac:dyDescent="0.2">
      <c r="B43" s="26">
        <f>ROWS($B$4:B43)</f>
        <v>40</v>
      </c>
      <c r="C43" s="28">
        <f ca="1">IF(القيم_التي_تم_إدخالها,IF(أقساط_تسديد_القروض[[#This Row],[الرقم]]&lt;=مدة_القرض,IF(ROW()-ROW(أقساط_تسديد_القروض[[#Headers], [تاريخ
الدفع]])=1,بداية_القرض,IF(I42&gt;0,EDATE(C42,1),"")),""),"")</f>
        <v>44426</v>
      </c>
      <c r="D43" s="22">
        <f ca="1">IF(ROW()-ROW(أقساط_تسديد_القروض[[#Headers], [الرصيد
الافتتاحي]])=1,قيمة_القرض,IF(أقساط_تسديد_القروض[[#This Row],[تاريخ
الدفع]]="",0,INDEX(أقساط_تسديد_القروض[], ROW()-4,8)))</f>
        <v>189846.3556913358</v>
      </c>
      <c r="E43" s="22">
        <f ca="1">IF(القيم_التي_تم_إدخالها,IF(ROW()-ROW(أقساط_تسديد_القروض[[#Headers], [الفائدة]])=1,-IPMT(معدل_الفائدة/12,1,مدة_القرض-ROWS($C$4:C43)+1,أقساط_تسديد_القروض[[#This Row],[الرصيد
الافتتاحي]]),IFERROR(-IPMT(معدل_الفائدة/12,1,أقساط_تسديد_القروض[[#This Row],[المبلغ
المتبقي]],D44),0)),0)</f>
        <v>789.84891219732822</v>
      </c>
      <c r="F43" s="22">
        <f ca="1">IFERROR(IF(AND(القيم_التي_تم_إدخالها,أقساط_تسديد_القروض[[#This Row],[تاريخ
الدفع]]&lt;&gt;""),-PPMT(معدل_الفائدة/12,1,مدة_القرض-ROWS($C$4:C43)+1,أقساط_تسديد_القروض[[#This Row],[الرصيد
الافتتاحي]]),""),0)</f>
        <v>282.61676397704514</v>
      </c>
      <c r="G43" s="22">
        <f ca="1">IF(أقساط_تسديد_القروض[[#This Row],[تاريخ
الدفع]]="",0,قيمة_ضريبة_الملكية)</f>
        <v>375</v>
      </c>
      <c r="H43" s="22">
        <f ca="1">IF(أقساط_تسديد_القروض[[#This Row],[تاريخ
الدفع]]="",0,أقساط_تسديد_القروض[[#This Row],[الفائدة]]+أقساط_تسديد_القروض[[#This Row],[رأس المال]]+أقساط_تسديد_القروض[[#This Row],[ضريبة
الملكية]])</f>
        <v>1447.4656761743734</v>
      </c>
      <c r="I43" s="22">
        <f ca="1">IF(أقساط_تسديد_القروض[[#This Row],[تاريخ
الدفع]]="",0,أقساط_تسديد_القروض[[#This Row],[الرصيد
الافتتاحي]]-أقساط_تسديد_القروض[[#This Row],[رأس المال]])</f>
        <v>189563.73892735876</v>
      </c>
      <c r="J43" s="27">
        <f ca="1">IF(أقساط_تسديد_القروض[[#This Row],[الختامي
الافتتاحي]]&gt;0,الصف_الأخير-ROW(),0)</f>
        <v>320</v>
      </c>
    </row>
    <row r="44" spans="2:10" ht="15" customHeight="1" x14ac:dyDescent="0.2">
      <c r="B44" s="26">
        <f>ROWS($B$4:B44)</f>
        <v>41</v>
      </c>
      <c r="C44" s="28">
        <f ca="1">IF(القيم_التي_تم_إدخالها,IF(أقساط_تسديد_القروض[[#This Row],[الرقم]]&lt;=مدة_القرض,IF(ROW()-ROW(أقساط_تسديد_القروض[[#Headers], [تاريخ
الدفع]])=1,بداية_القرض,IF(I43&gt;0,EDATE(C43,1),"")),""),"")</f>
        <v>44457</v>
      </c>
      <c r="D44" s="22">
        <f ca="1">IF(ROW()-ROW(أقساط_تسديد_القروض[[#Headers], [الرصيد
الافتتاحي]])=1,قيمة_القرض,IF(أقساط_تسديد_القروض[[#This Row],[تاريخ
الدفع]]="",0,INDEX(أقساط_تسديد_القروض[], ROW()-4,8)))</f>
        <v>189563.73892735876</v>
      </c>
      <c r="E44" s="22">
        <f ca="1">IF(القيم_التي_تم_إدخالها,IF(ROW()-ROW(أقساط_تسديد_القروض[[#Headers], [الفائدة]])=1,-IPMT(معدل_الفائدة/12,1,مدة_القرض-ROWS($C$4:C44)+1,أقساط_تسديد_القروض[[#This Row],[الرصيد
الافتتاحي]]),IFERROR(-IPMT(معدل_الفائدة/12,1,أقساط_تسديد_القروض[[#This Row],[المبلغ
المتبقي]],D45),0)),0)</f>
        <v>788.66643580638254</v>
      </c>
      <c r="F44" s="22">
        <f ca="1">IFERROR(IF(AND(القيم_التي_تم_إدخالها,أقساط_تسديد_القروض[[#This Row],[تاريخ
الدفع]]&lt;&gt;""),-PPMT(معدل_الفائدة/12,1,مدة_القرض-ROWS($C$4:C44)+1,أقساط_تسديد_القروض[[#This Row],[الرصيد
الافتتاحي]]),""),0)</f>
        <v>283.79433382694958</v>
      </c>
      <c r="G44" s="22">
        <f ca="1">IF(أقساط_تسديد_القروض[[#This Row],[تاريخ
الدفع]]="",0,قيمة_ضريبة_الملكية)</f>
        <v>375</v>
      </c>
      <c r="H44" s="22">
        <f ca="1">IF(أقساط_تسديد_القروض[[#This Row],[تاريخ
الدفع]]="",0,أقساط_تسديد_القروض[[#This Row],[الفائدة]]+أقساط_تسديد_القروض[[#This Row],[رأس المال]]+أقساط_تسديد_القروض[[#This Row],[ضريبة
الملكية]])</f>
        <v>1447.4607696333321</v>
      </c>
      <c r="I44" s="22">
        <f ca="1">IF(أقساط_تسديد_القروض[[#This Row],[تاريخ
الدفع]]="",0,أقساط_تسديد_القروض[[#This Row],[الرصيد
الافتتاحي]]-أقساط_تسديد_القروض[[#This Row],[رأس المال]])</f>
        <v>189279.94459353181</v>
      </c>
      <c r="J44" s="27">
        <f ca="1">IF(أقساط_تسديد_القروض[[#This Row],[الختامي
الافتتاحي]]&gt;0,الصف_الأخير-ROW(),0)</f>
        <v>319</v>
      </c>
    </row>
    <row r="45" spans="2:10" ht="15" customHeight="1" x14ac:dyDescent="0.2">
      <c r="B45" s="26">
        <f>ROWS($B$4:B45)</f>
        <v>42</v>
      </c>
      <c r="C45" s="28">
        <f ca="1">IF(القيم_التي_تم_إدخالها,IF(أقساط_تسديد_القروض[[#This Row],[الرقم]]&lt;=مدة_القرض,IF(ROW()-ROW(أقساط_تسديد_القروض[[#Headers], [تاريخ
الدفع]])=1,بداية_القرض,IF(I44&gt;0,EDATE(C44,1),"")),""),"")</f>
        <v>44487</v>
      </c>
      <c r="D45" s="22">
        <f ca="1">IF(ROW()-ROW(أقساط_تسديد_القروض[[#Headers], [الرصيد
الافتتاحي]])=1,قيمة_القرض,IF(أقساط_تسديد_القروض[[#This Row],[تاريخ
الدفع]]="",0,INDEX(أقساط_تسديد_القروض[], ROW()-4,8)))</f>
        <v>189279.94459353181</v>
      </c>
      <c r="E45" s="22">
        <f ca="1">IF(القيم_التي_تم_إدخالها,IF(ROW()-ROW(أقساط_تسديد_القروض[[#Headers], [الفائدة]])=1,-IPMT(معدل_الفائدة/12,1,مدة_القرض-ROWS($C$4:C45)+1,أقساط_تسديد_القروض[[#This Row],[الرصيد
الافتتاحي]]),IFERROR(-IPMT(معدل_الفائدة/12,1,أقساط_تسديد_القروض[[#This Row],[المبلغ
المتبقي]],D46),0)),0)</f>
        <v>787.4790324304746</v>
      </c>
      <c r="F45" s="22">
        <f ca="1">IFERROR(IF(AND(القيم_التي_تم_إدخالها,أقساط_تسديد_القروض[[#This Row],[تاريخ
الدفع]]&lt;&gt;""),-PPMT(معدل_الفائدة/12,1,مدة_القرض-ROWS($C$4:C45)+1,أقساط_تسديد_القروض[[#This Row],[الرصيد
الافتتاحي]]),""),0)</f>
        <v>284.97681021789521</v>
      </c>
      <c r="G45" s="22">
        <f ca="1">IF(أقساط_تسديد_القروض[[#This Row],[تاريخ
الدفع]]="",0,قيمة_ضريبة_الملكية)</f>
        <v>375</v>
      </c>
      <c r="H45" s="22">
        <f ca="1">IF(أقساط_تسديد_القروض[[#This Row],[تاريخ
الدفع]]="",0,أقساط_تسديد_القروض[[#This Row],[الفائدة]]+أقساط_تسديد_القروض[[#This Row],[رأس المال]]+أقساط_تسديد_القروض[[#This Row],[ضريبة
الملكية]])</f>
        <v>1447.4558426483698</v>
      </c>
      <c r="I45" s="22">
        <f ca="1">IF(أقساط_تسديد_القروض[[#This Row],[تاريخ
الدفع]]="",0,أقساط_تسديد_القروض[[#This Row],[الرصيد
الافتتاحي]]-أقساط_تسديد_القروض[[#This Row],[رأس المال]])</f>
        <v>188994.96778331391</v>
      </c>
      <c r="J45" s="27">
        <f ca="1">IF(أقساط_تسديد_القروض[[#This Row],[الختامي
الافتتاحي]]&gt;0,الصف_الأخير-ROW(),0)</f>
        <v>318</v>
      </c>
    </row>
    <row r="46" spans="2:10" ht="15" customHeight="1" x14ac:dyDescent="0.2">
      <c r="B46" s="26">
        <f>ROWS($B$4:B46)</f>
        <v>43</v>
      </c>
      <c r="C46" s="28">
        <f ca="1">IF(القيم_التي_تم_إدخالها,IF(أقساط_تسديد_القروض[[#This Row],[الرقم]]&lt;=مدة_القرض,IF(ROW()-ROW(أقساط_تسديد_القروض[[#Headers], [تاريخ
الدفع]])=1,بداية_القرض,IF(I45&gt;0,EDATE(C45,1),"")),""),"")</f>
        <v>44518</v>
      </c>
      <c r="D46" s="22">
        <f ca="1">IF(ROW()-ROW(أقساط_تسديد_القروض[[#Headers], [الرصيد
الافتتاحي]])=1,قيمة_القرض,IF(أقساط_تسديد_القروض[[#This Row],[تاريخ
الدفع]]="",0,INDEX(أقساط_تسديد_القروض[], ROW()-4,8)))</f>
        <v>188994.96778331391</v>
      </c>
      <c r="E46" s="22">
        <f ca="1">IF(القيم_التي_تم_إدخالها,IF(ROW()-ROW(أقساط_تسديد_القروض[[#Headers], [الفائدة]])=1,-IPMT(معدل_الفائدة/12,1,مدة_القرض-ROWS($C$4:C46)+1,أقساط_تسديد_القروض[[#This Row],[الرصيد
الافتتاحي]]),IFERROR(-IPMT(معدل_الفائدة/12,1,أقساط_تسديد_القروض[[#This Row],[المبلغ
المتبقي]],D47),0)),0)</f>
        <v>786.28668154050035</v>
      </c>
      <c r="F46" s="22">
        <f ca="1">IFERROR(IF(AND(القيم_التي_تم_إدخالها,أقساط_تسديد_القروض[[#This Row],[تاريخ
الدفع]]&lt;&gt;""),-PPMT(معدل_الفائدة/12,1,مدة_القرض-ROWS($C$4:C46)+1,أقساط_تسديد_القروض[[#This Row],[الرصيد
الافتتاحي]]),""),0)</f>
        <v>286.16421359380314</v>
      </c>
      <c r="G46" s="22">
        <f ca="1">IF(أقساط_تسديد_القروض[[#This Row],[تاريخ
الدفع]]="",0,قيمة_ضريبة_الملكية)</f>
        <v>375</v>
      </c>
      <c r="H46" s="22">
        <f ca="1">IF(أقساط_تسديد_القروض[[#This Row],[تاريخ
الدفع]]="",0,أقساط_تسديد_القروض[[#This Row],[الفائدة]]+أقساط_تسديد_القروض[[#This Row],[رأس المال]]+أقساط_تسديد_القروض[[#This Row],[ضريبة
الملكية]])</f>
        <v>1447.4508951343034</v>
      </c>
      <c r="I46" s="22">
        <f ca="1">IF(أقساط_تسديد_القروض[[#This Row],[تاريخ
الدفع]]="",0,أقساط_تسديد_القروض[[#This Row],[الرصيد
الافتتاحي]]-أقساط_تسديد_القروض[[#This Row],[رأس المال]])</f>
        <v>188708.8035697201</v>
      </c>
      <c r="J46" s="27">
        <f ca="1">IF(أقساط_تسديد_القروض[[#This Row],[الختامي
الافتتاحي]]&gt;0,الصف_الأخير-ROW(),0)</f>
        <v>317</v>
      </c>
    </row>
    <row r="47" spans="2:10" ht="15" customHeight="1" x14ac:dyDescent="0.2">
      <c r="B47" s="26">
        <f>ROWS($B$4:B47)</f>
        <v>44</v>
      </c>
      <c r="C47" s="28">
        <f ca="1">IF(القيم_التي_تم_إدخالها,IF(أقساط_تسديد_القروض[[#This Row],[الرقم]]&lt;=مدة_القرض,IF(ROW()-ROW(أقساط_تسديد_القروض[[#Headers], [تاريخ
الدفع]])=1,بداية_القرض,IF(I46&gt;0,EDATE(C46,1),"")),""),"")</f>
        <v>44548</v>
      </c>
      <c r="D47" s="22">
        <f ca="1">IF(ROW()-ROW(أقساط_تسديد_القروض[[#Headers], [الرصيد
الافتتاحي]])=1,قيمة_القرض,IF(أقساط_تسديد_القروض[[#This Row],[تاريخ
الدفع]]="",0,INDEX(أقساط_تسديد_القروض[], ROW()-4,8)))</f>
        <v>188708.8035697201</v>
      </c>
      <c r="E47" s="22">
        <f ca="1">IF(القيم_التي_تم_إدخالها,IF(ROW()-ROW(أقساط_تسديد_القروض[[#Headers], [الفائدة]])=1,-IPMT(معدل_الفائدة/12,1,مدة_القرض-ROWS($C$4:C47)+1,أقساط_تسديد_القروض[[#This Row],[الرصيد
الافتتاحي]]),IFERROR(-IPMT(معدل_الفائدة/12,1,أقساط_تسديد_القروض[[#This Row],[المبلغ
المتبقي]],D48),0)),0)</f>
        <v>785.08936252181797</v>
      </c>
      <c r="F47" s="22">
        <f ca="1">IFERROR(IF(AND(القيم_التي_تم_إدخالها,أقساط_تسديد_القروض[[#This Row],[تاريخ
الدفع]]&lt;&gt;""),-PPMT(معدل_الفائدة/12,1,مدة_القرض-ROWS($C$4:C47)+1,أقساط_تسديد_القروض[[#This Row],[الرصيد
الافتتاحي]]),""),0)</f>
        <v>287.35656448377722</v>
      </c>
      <c r="G47" s="22">
        <f ca="1">IF(أقساط_تسديد_القروض[[#This Row],[تاريخ
الدفع]]="",0,قيمة_ضريبة_الملكية)</f>
        <v>375</v>
      </c>
      <c r="H47" s="22">
        <f ca="1">IF(أقساط_تسديد_القروض[[#This Row],[تاريخ
الدفع]]="",0,أقساط_تسديد_القروض[[#This Row],[الفائدة]]+أقساط_تسديد_القروض[[#This Row],[رأس المال]]+أقساط_تسديد_القروض[[#This Row],[ضريبة
الملكية]])</f>
        <v>1447.4459270055952</v>
      </c>
      <c r="I47" s="22">
        <f ca="1">IF(أقساط_تسديد_القروض[[#This Row],[تاريخ
الدفع]]="",0,أقساط_تسديد_القروض[[#This Row],[الرصيد
الافتتاحي]]-أقساط_تسديد_القروض[[#This Row],[رأس المال]])</f>
        <v>188421.44700523632</v>
      </c>
      <c r="J47" s="27">
        <f ca="1">IF(أقساط_تسديد_القروض[[#This Row],[الختامي
الافتتاحي]]&gt;0,الصف_الأخير-ROW(),0)</f>
        <v>316</v>
      </c>
    </row>
    <row r="48" spans="2:10" ht="15" customHeight="1" x14ac:dyDescent="0.2">
      <c r="B48" s="26">
        <f>ROWS($B$4:B48)</f>
        <v>45</v>
      </c>
      <c r="C48" s="28">
        <f ca="1">IF(القيم_التي_تم_إدخالها,IF(أقساط_تسديد_القروض[[#This Row],[الرقم]]&lt;=مدة_القرض,IF(ROW()-ROW(أقساط_تسديد_القروض[[#Headers], [تاريخ
الدفع]])=1,بداية_القرض,IF(I47&gt;0,EDATE(C47,1),"")),""),"")</f>
        <v>44579</v>
      </c>
      <c r="D48" s="22">
        <f ca="1">IF(ROW()-ROW(أقساط_تسديد_القروض[[#Headers], [الرصيد
الافتتاحي]])=1,قيمة_القرض,IF(أقساط_تسديد_القروض[[#This Row],[تاريخ
الدفع]]="",0,INDEX(أقساط_تسديد_القروض[], ROW()-4,8)))</f>
        <v>188421.44700523632</v>
      </c>
      <c r="E48" s="22">
        <f ca="1">IF(القيم_التي_تم_إدخالها,IF(ROW()-ROW(أقساط_تسديد_القروض[[#Headers], [الفائدة]])=1,-IPMT(معدل_الفائدة/12,1,مدة_القرض-ROWS($C$4:C48)+1,أقساط_تسديد_القروض[[#This Row],[الرصيد
الافتتاحي]]),IFERROR(-IPMT(معدل_الفائدة/12,1,أقساط_تسديد_القروض[[#This Row],[المبلغ
المتبقي]],D49),0)),0)</f>
        <v>783.88705467389104</v>
      </c>
      <c r="F48" s="22">
        <f ca="1">IFERROR(IF(AND(القيم_التي_تم_إدخالها,أقساط_تسديد_القروض[[#This Row],[تاريخ
الدفع]]&lt;&gt;""),-PPMT(معدل_الفائدة/12,1,مدة_القرض-ROWS($C$4:C48)+1,أقساط_تسديد_القروض[[#This Row],[الرصيد
الافتتاحي]]),""),0)</f>
        <v>288.55388350245971</v>
      </c>
      <c r="G48" s="22">
        <f ca="1">IF(أقساط_تسديد_القروض[[#This Row],[تاريخ
الدفع]]="",0,قيمة_ضريبة_الملكية)</f>
        <v>375</v>
      </c>
      <c r="H48" s="22">
        <f ca="1">IF(أقساط_تسديد_القروض[[#This Row],[تاريخ
الدفع]]="",0,أقساط_تسديد_القروض[[#This Row],[الفائدة]]+أقساط_تسديد_القروض[[#This Row],[رأس المال]]+أقساط_تسديد_القروض[[#This Row],[ضريبة
الملكية]])</f>
        <v>1447.4409381763508</v>
      </c>
      <c r="I48" s="22">
        <f ca="1">IF(أقساط_تسديد_القروض[[#This Row],[تاريخ
الدفع]]="",0,أقساط_تسديد_القروض[[#This Row],[الرصيد
الافتتاحي]]-أقساط_تسديد_القروض[[#This Row],[رأس المال]])</f>
        <v>188132.89312173385</v>
      </c>
      <c r="J48" s="27">
        <f ca="1">IF(أقساط_تسديد_القروض[[#This Row],[الختامي
الافتتاحي]]&gt;0,الصف_الأخير-ROW(),0)</f>
        <v>315</v>
      </c>
    </row>
    <row r="49" spans="2:10" ht="15" customHeight="1" x14ac:dyDescent="0.2">
      <c r="B49" s="26">
        <f>ROWS($B$4:B49)</f>
        <v>46</v>
      </c>
      <c r="C49" s="28">
        <f ca="1">IF(القيم_التي_تم_إدخالها,IF(أقساط_تسديد_القروض[[#This Row],[الرقم]]&lt;=مدة_القرض,IF(ROW()-ROW(أقساط_تسديد_القروض[[#Headers], [تاريخ
الدفع]])=1,بداية_القرض,IF(I48&gt;0,EDATE(C48,1),"")),""),"")</f>
        <v>44610</v>
      </c>
      <c r="D49" s="22">
        <f ca="1">IF(ROW()-ROW(أقساط_تسديد_القروض[[#Headers], [الرصيد
الافتتاحي]])=1,قيمة_القرض,IF(أقساط_تسديد_القروض[[#This Row],[تاريخ
الدفع]]="",0,INDEX(أقساط_تسديد_القروض[], ROW()-4,8)))</f>
        <v>188132.89312173385</v>
      </c>
      <c r="E49" s="22">
        <f ca="1">IF(القيم_التي_تم_إدخالها,IF(ROW()-ROW(أقساط_تسديد_القروض[[#Headers], [الفائدة]])=1,-IPMT(معدل_الفائدة/12,1,مدة_القرض-ROWS($C$4:C49)+1,أقساط_تسديد_القروض[[#This Row],[الرصيد
الافتتاحي]]),IFERROR(-IPMT(معدل_الفائدة/12,1,أقساط_تسديد_القروض[[#This Row],[المبلغ
المتبقي]],D50),0)),0)</f>
        <v>782.6797372099312</v>
      </c>
      <c r="F49" s="22">
        <f ca="1">IFERROR(IF(AND(القيم_التي_تم_إدخالها,أقساط_تسديد_القروض[[#This Row],[تاريخ
الدفع]]&lt;&gt;""),-PPMT(معدل_الفائدة/12,1,مدة_القرض-ROWS($C$4:C49)+1,أقساط_تسديد_القروض[[#This Row],[الرصيد
الافتتاحي]]),""),0)</f>
        <v>289.75619135038653</v>
      </c>
      <c r="G49" s="22">
        <f ca="1">IF(أقساط_تسديد_القروض[[#This Row],[تاريخ
الدفع]]="",0,قيمة_ضريبة_الملكية)</f>
        <v>375</v>
      </c>
      <c r="H49" s="22">
        <f ca="1">IF(أقساط_تسديد_القروض[[#This Row],[تاريخ
الدفع]]="",0,أقساط_تسديد_القروض[[#This Row],[الفائدة]]+أقساط_تسديد_القروض[[#This Row],[رأس المال]]+أقساط_تسديد_القروض[[#This Row],[ضريبة
الملكية]])</f>
        <v>1447.4359285603177</v>
      </c>
      <c r="I49" s="22">
        <f ca="1">IF(أقساط_تسديد_القروض[[#This Row],[تاريخ
الدفع]]="",0,أقساط_تسديد_القروض[[#This Row],[الرصيد
الافتتاحي]]-أقساط_تسديد_القروض[[#This Row],[رأس المال]])</f>
        <v>187843.13693038348</v>
      </c>
      <c r="J49" s="27">
        <f ca="1">IF(أقساط_تسديد_القروض[[#This Row],[الختامي
الافتتاحي]]&gt;0,الصف_الأخير-ROW(),0)</f>
        <v>314</v>
      </c>
    </row>
    <row r="50" spans="2:10" ht="15" customHeight="1" x14ac:dyDescent="0.2">
      <c r="B50" s="26">
        <f>ROWS($B$4:B50)</f>
        <v>47</v>
      </c>
      <c r="C50" s="28">
        <f ca="1">IF(القيم_التي_تم_إدخالها,IF(أقساط_تسديد_القروض[[#This Row],[الرقم]]&lt;=مدة_القرض,IF(ROW()-ROW(أقساط_تسديد_القروض[[#Headers], [تاريخ
الدفع]])=1,بداية_القرض,IF(I49&gt;0,EDATE(C49,1),"")),""),"")</f>
        <v>44638</v>
      </c>
      <c r="D50" s="22">
        <f ca="1">IF(ROW()-ROW(أقساط_تسديد_القروض[[#Headers], [الرصيد
الافتتاحي]])=1,قيمة_القرض,IF(أقساط_تسديد_القروض[[#This Row],[تاريخ
الدفع]]="",0,INDEX(أقساط_تسديد_القروض[], ROW()-4,8)))</f>
        <v>187843.13693038348</v>
      </c>
      <c r="E50" s="22">
        <f ca="1">IF(القيم_التي_تم_إدخالها,IF(ROW()-ROW(أقساط_تسديد_القروض[[#Headers], [الفائدة]])=1,-IPMT(معدل_الفائدة/12,1,مدة_القرض-ROWS($C$4:C50)+1,أقساط_تسديد_القروض[[#This Row],[الرصيد
الافتتاحي]]),IFERROR(-IPMT(معدل_الفائدة/12,1,أقساط_تسديد_القروض[[#This Row],[المبلغ
المتبقي]],D51),0)),0)</f>
        <v>781.46738925653813</v>
      </c>
      <c r="F50" s="22">
        <f ca="1">IFERROR(IF(AND(القيم_التي_تم_إدخالها,أقساط_تسديد_القروض[[#This Row],[تاريخ
الدفع]]&lt;&gt;""),-PPMT(معدل_الفائدة/12,1,مدة_القرض-ROWS($C$4:C50)+1,أقساط_تسديد_القروض[[#This Row],[الرصيد
الافتتاحي]]),""),0)</f>
        <v>290.96350881434654</v>
      </c>
      <c r="G50" s="22">
        <f ca="1">IF(أقساط_تسديد_القروض[[#This Row],[تاريخ
الدفع]]="",0,قيمة_ضريبة_الملكية)</f>
        <v>375</v>
      </c>
      <c r="H50" s="22">
        <f ca="1">IF(أقساط_تسديد_القروض[[#This Row],[تاريخ
الدفع]]="",0,أقساط_تسديد_القروض[[#This Row],[الفائدة]]+أقساط_تسديد_القروض[[#This Row],[رأس المال]]+أقساط_تسديد_القروض[[#This Row],[ضريبة
الملكية]])</f>
        <v>1447.4308980708847</v>
      </c>
      <c r="I50" s="22">
        <f ca="1">IF(أقساط_تسديد_القروض[[#This Row],[تاريخ
الدفع]]="",0,أقساط_تسديد_القروض[[#This Row],[الرصيد
الافتتاحي]]-أقساط_تسديد_القروض[[#This Row],[رأس المال]])</f>
        <v>187552.17342156914</v>
      </c>
      <c r="J50" s="27">
        <f ca="1">IF(أقساط_تسديد_القروض[[#This Row],[الختامي
الافتتاحي]]&gt;0,الصف_الأخير-ROW(),0)</f>
        <v>313</v>
      </c>
    </row>
    <row r="51" spans="2:10" ht="15" customHeight="1" x14ac:dyDescent="0.2">
      <c r="B51" s="26">
        <f>ROWS($B$4:B51)</f>
        <v>48</v>
      </c>
      <c r="C51" s="28">
        <f ca="1">IF(القيم_التي_تم_إدخالها,IF(أقساط_تسديد_القروض[[#This Row],[الرقم]]&lt;=مدة_القرض,IF(ROW()-ROW(أقساط_تسديد_القروض[[#Headers], [تاريخ
الدفع]])=1,بداية_القرض,IF(I50&gt;0,EDATE(C50,1),"")),""),"")</f>
        <v>44669</v>
      </c>
      <c r="D51" s="22">
        <f ca="1">IF(ROW()-ROW(أقساط_تسديد_القروض[[#Headers], [الرصيد
الافتتاحي]])=1,قيمة_القرض,IF(أقساط_تسديد_القروض[[#This Row],[تاريخ
الدفع]]="",0,INDEX(أقساط_تسديد_القروض[], ROW()-4,8)))</f>
        <v>187552.17342156914</v>
      </c>
      <c r="E51" s="22">
        <f ca="1">IF(القيم_التي_تم_إدخالها,IF(ROW()-ROW(أقساط_تسديد_القروض[[#Headers], [الفائدة]])=1,-IPMT(معدل_الفائدة/12,1,مدة_القرض-ROWS($C$4:C51)+1,أقساط_تسديد_القروض[[#This Row],[الرصيد
الافتتاحي]]),IFERROR(-IPMT(معدل_الفائدة/12,1,أقساط_تسديد_القروض[[#This Row],[المبلغ
المتبقي]],D52),0)),0)</f>
        <v>780.24998985333912</v>
      </c>
      <c r="F51" s="22">
        <f ca="1">IFERROR(IF(AND(القيم_التي_تم_إدخالها,أقساط_تسديد_القروض[[#This Row],[تاريخ
الدفع]]&lt;&gt;""),-PPMT(معدل_الفائدة/12,1,مدة_القرض-ROWS($C$4:C51)+1,أقساط_تسديد_القروض[[#This Row],[الرصيد
الافتتاحي]]),""),0)</f>
        <v>292.17585676773962</v>
      </c>
      <c r="G51" s="22">
        <f ca="1">IF(أقساط_تسديد_القروض[[#This Row],[تاريخ
الدفع]]="",0,قيمة_ضريبة_الملكية)</f>
        <v>375</v>
      </c>
      <c r="H51" s="22">
        <f ca="1">IF(أقساط_تسديد_القروض[[#This Row],[تاريخ
الدفع]]="",0,أقساط_تسديد_القروض[[#This Row],[الفائدة]]+أقساط_تسديد_القروض[[#This Row],[رأس المال]]+أقساط_تسديد_القروض[[#This Row],[ضريبة
الملكية]])</f>
        <v>1447.4258466210788</v>
      </c>
      <c r="I51" s="22">
        <f ca="1">IF(أقساط_تسديد_القروض[[#This Row],[تاريخ
الدفع]]="",0,أقساط_تسديد_القروض[[#This Row],[الرصيد
الافتتاحي]]-أقساط_تسديد_القروض[[#This Row],[رأس المال]])</f>
        <v>187259.99756480139</v>
      </c>
      <c r="J51" s="27">
        <f ca="1">IF(أقساط_تسديد_القروض[[#This Row],[الختامي
الافتتاحي]]&gt;0,الصف_الأخير-ROW(),0)</f>
        <v>312</v>
      </c>
    </row>
    <row r="52" spans="2:10" ht="15" customHeight="1" x14ac:dyDescent="0.2">
      <c r="B52" s="26">
        <f>ROWS($B$4:B52)</f>
        <v>49</v>
      </c>
      <c r="C52" s="28">
        <f ca="1">IF(القيم_التي_تم_إدخالها,IF(أقساط_تسديد_القروض[[#This Row],[الرقم]]&lt;=مدة_القرض,IF(ROW()-ROW(أقساط_تسديد_القروض[[#Headers], [تاريخ
الدفع]])=1,بداية_القرض,IF(I51&gt;0,EDATE(C51,1),"")),""),"")</f>
        <v>44699</v>
      </c>
      <c r="D52" s="22">
        <f ca="1">IF(ROW()-ROW(أقساط_تسديد_القروض[[#Headers], [الرصيد
الافتتاحي]])=1,قيمة_القرض,IF(أقساط_تسديد_القروض[[#This Row],[تاريخ
الدفع]]="",0,INDEX(أقساط_تسديد_القروض[], ROW()-4,8)))</f>
        <v>187259.99756480139</v>
      </c>
      <c r="E52" s="22">
        <f ca="1">IF(القيم_التي_تم_إدخالها,IF(ROW()-ROW(أقساط_تسديد_القروض[[#Headers], [الفائدة]])=1,-IPMT(معدل_الفائدة/12,1,مدة_القرض-ROWS($C$4:C52)+1,أقساط_تسديد_القروض[[#This Row],[الرصيد
الافتتاحي]]),IFERROR(-IPMT(معدل_الفائدة/12,1,أقساط_تسديد_القروض[[#This Row],[المبلغ
المتبقي]],D53),0)),0)</f>
        <v>779.02751795262691</v>
      </c>
      <c r="F52" s="22">
        <f ca="1">IFERROR(IF(AND(القيم_التي_تم_إدخالها,أقساط_تسديد_القروض[[#This Row],[تاريخ
الدفع]]&lt;&gt;""),-PPMT(معدل_الفائدة/12,1,مدة_القرض-ROWS($C$4:C52)+1,أقساط_تسديد_القروض[[#This Row],[الرصيد
الافتتاحي]]),""),0)</f>
        <v>293.39325617093863</v>
      </c>
      <c r="G52" s="22">
        <f ca="1">IF(أقساط_تسديد_القروض[[#This Row],[تاريخ
الدفع]]="",0,قيمة_ضريبة_الملكية)</f>
        <v>375</v>
      </c>
      <c r="H52" s="22">
        <f ca="1">IF(أقساط_تسديد_القروض[[#This Row],[تاريخ
الدفع]]="",0,أقساط_تسديد_القروض[[#This Row],[الفائدة]]+أقساط_تسديد_القروض[[#This Row],[رأس المال]]+أقساط_تسديد_القروض[[#This Row],[ضريبة
الملكية]])</f>
        <v>1447.4207741235655</v>
      </c>
      <c r="I52" s="22">
        <f ca="1">IF(أقساط_تسديد_القروض[[#This Row],[تاريخ
الدفع]]="",0,أقساط_تسديد_القروض[[#This Row],[الرصيد
الافتتاحي]]-أقساط_تسديد_القروض[[#This Row],[رأس المال]])</f>
        <v>186966.60430863046</v>
      </c>
      <c r="J52" s="27">
        <f ca="1">IF(أقساط_تسديد_القروض[[#This Row],[الختامي
الافتتاحي]]&gt;0,الصف_الأخير-ROW(),0)</f>
        <v>311</v>
      </c>
    </row>
    <row r="53" spans="2:10" ht="15" customHeight="1" x14ac:dyDescent="0.2">
      <c r="B53" s="26">
        <f>ROWS($B$4:B53)</f>
        <v>50</v>
      </c>
      <c r="C53" s="28">
        <f ca="1">IF(القيم_التي_تم_إدخالها,IF(أقساط_تسديد_القروض[[#This Row],[الرقم]]&lt;=مدة_القرض,IF(ROW()-ROW(أقساط_تسديد_القروض[[#Headers], [تاريخ
الدفع]])=1,بداية_القرض,IF(I52&gt;0,EDATE(C52,1),"")),""),"")</f>
        <v>44730</v>
      </c>
      <c r="D53" s="22">
        <f ca="1">IF(ROW()-ROW(أقساط_تسديد_القروض[[#Headers], [الرصيد
الافتتاحي]])=1,قيمة_القرض,IF(أقساط_تسديد_القروض[[#This Row],[تاريخ
الدفع]]="",0,INDEX(أقساط_تسديد_القروض[], ROW()-4,8)))</f>
        <v>186966.60430863046</v>
      </c>
      <c r="E53" s="22">
        <f ca="1">IF(القيم_التي_تم_إدخالها,IF(ROW()-ROW(أقساط_تسديد_القروض[[#Headers], [الفائدة]])=1,-IPMT(معدل_الفائدة/12,1,مدة_القرض-ROWS($C$4:C53)+1,أقساط_تسديد_القروض[[#This Row],[الرصيد
الافتتاحي]]),IFERROR(-IPMT(معدل_الفائدة/12,1,أقساط_تسديد_القروض[[#This Row],[المبلغ
المتبقي]],D54),0)),0)</f>
        <v>777.79995241899496</v>
      </c>
      <c r="F53" s="22">
        <f ca="1">IFERROR(IF(AND(القيم_التي_تم_إدخالها,أقساط_تسديد_القروض[[#This Row],[تاريخ
الدفع]]&lt;&gt;""),-PPMT(معدل_الفائدة/12,1,مدة_القرض-ROWS($C$4:C53)+1,أقساط_تسديد_القروض[[#This Row],[الرصيد
الافتتاحي]]),""),0)</f>
        <v>294.61572807165072</v>
      </c>
      <c r="G53" s="22">
        <f ca="1">IF(أقساط_تسديد_القروض[[#This Row],[تاريخ
الدفع]]="",0,قيمة_ضريبة_الملكية)</f>
        <v>375</v>
      </c>
      <c r="H53" s="22">
        <f ca="1">IF(أقساط_تسديد_القروض[[#This Row],[تاريخ
الدفع]]="",0,أقساط_تسديد_القروض[[#This Row],[الفائدة]]+أقساط_تسديد_القروض[[#This Row],[رأس المال]]+أقساط_تسديد_القروض[[#This Row],[ضريبة
الملكية]])</f>
        <v>1447.4156804906456</v>
      </c>
      <c r="I53" s="22">
        <f ca="1">IF(أقساط_تسديد_القروض[[#This Row],[تاريخ
الدفع]]="",0,أقساط_تسديد_القروض[[#This Row],[الرصيد
الافتتاحي]]-أقساط_تسديد_القروض[[#This Row],[رأس المال]])</f>
        <v>186671.9885805588</v>
      </c>
      <c r="J53" s="27">
        <f ca="1">IF(أقساط_تسديد_القروض[[#This Row],[الختامي
الافتتاحي]]&gt;0,الصف_الأخير-ROW(),0)</f>
        <v>310</v>
      </c>
    </row>
    <row r="54" spans="2:10" ht="15" customHeight="1" x14ac:dyDescent="0.2">
      <c r="B54" s="26">
        <f>ROWS($B$4:B54)</f>
        <v>51</v>
      </c>
      <c r="C54" s="28">
        <f ca="1">IF(القيم_التي_تم_إدخالها,IF(أقساط_تسديد_القروض[[#This Row],[الرقم]]&lt;=مدة_القرض,IF(ROW()-ROW(أقساط_تسديد_القروض[[#Headers], [تاريخ
الدفع]])=1,بداية_القرض,IF(I53&gt;0,EDATE(C53,1),"")),""),"")</f>
        <v>44760</v>
      </c>
      <c r="D54" s="22">
        <f ca="1">IF(ROW()-ROW(أقساط_تسديد_القروض[[#Headers], [الرصيد
الافتتاحي]])=1,قيمة_القرض,IF(أقساط_تسديد_القروض[[#This Row],[تاريخ
الدفع]]="",0,INDEX(أقساط_تسديد_القروض[], ROW()-4,8)))</f>
        <v>186671.9885805588</v>
      </c>
      <c r="E54" s="22">
        <f ca="1">IF(القيم_التي_تم_إدخالها,IF(ROW()-ROW(أقساط_تسديد_القروض[[#Headers], [الفائدة]])=1,-IPMT(معدل_الفائدة/12,1,مدة_القرض-ROWS($C$4:C54)+1,أقساط_تسديد_القروض[[#This Row],[الرصيد
الافتتاحي]]),IFERROR(-IPMT(معدل_الفائدة/12,1,أقساط_تسديد_القروض[[#This Row],[المبلغ
المتبقي]],D55),0)),0)</f>
        <v>776.56727202897298</v>
      </c>
      <c r="F54" s="22">
        <f ca="1">IFERROR(IF(AND(القيم_التي_تم_إدخالها,أقساط_تسديد_القروض[[#This Row],[تاريخ
الدفع]]&lt;&gt;""),-PPMT(معدل_الفائدة/12,1,مدة_القرض-ROWS($C$4:C54)+1,أقساط_تسديد_القروض[[#This Row],[الرصيد
الافتتاحي]]),""),0)</f>
        <v>295.84329360528261</v>
      </c>
      <c r="G54" s="22">
        <f ca="1">IF(أقساط_تسديد_القروض[[#This Row],[تاريخ
الدفع]]="",0,قيمة_ضريبة_الملكية)</f>
        <v>375</v>
      </c>
      <c r="H54" s="22">
        <f ca="1">IF(أقساط_تسديد_القروض[[#This Row],[تاريخ
الدفع]]="",0,أقساط_تسديد_القروض[[#This Row],[الفائدة]]+أقساط_تسديد_القروض[[#This Row],[رأس المال]]+أقساط_تسديد_القروض[[#This Row],[ضريبة
الملكية]])</f>
        <v>1447.4105656342556</v>
      </c>
      <c r="I54" s="22">
        <f ca="1">IF(أقساط_تسديد_القروض[[#This Row],[تاريخ
الدفع]]="",0,أقساط_تسديد_القروض[[#This Row],[الرصيد
الافتتاحي]]-أقساط_تسديد_القروض[[#This Row],[رأس المال]])</f>
        <v>186376.14528695351</v>
      </c>
      <c r="J54" s="27">
        <f ca="1">IF(أقساط_تسديد_القروض[[#This Row],[الختامي
الافتتاحي]]&gt;0,الصف_الأخير-ROW(),0)</f>
        <v>309</v>
      </c>
    </row>
    <row r="55" spans="2:10" ht="15" customHeight="1" x14ac:dyDescent="0.2">
      <c r="B55" s="26">
        <f>ROWS($B$4:B55)</f>
        <v>52</v>
      </c>
      <c r="C55" s="28">
        <f ca="1">IF(القيم_التي_تم_إدخالها,IF(أقساط_تسديد_القروض[[#This Row],[الرقم]]&lt;=مدة_القرض,IF(ROW()-ROW(أقساط_تسديد_القروض[[#Headers], [تاريخ
الدفع]])=1,بداية_القرض,IF(I54&gt;0,EDATE(C54,1),"")),""),"")</f>
        <v>44791</v>
      </c>
      <c r="D55" s="22">
        <f ca="1">IF(ROW()-ROW(أقساط_تسديد_القروض[[#Headers], [الرصيد
الافتتاحي]])=1,قيمة_القرض,IF(أقساط_تسديد_القروض[[#This Row],[تاريخ
الدفع]]="",0,INDEX(أقساط_تسديد_القروض[], ROW()-4,8)))</f>
        <v>186376.14528695351</v>
      </c>
      <c r="E55" s="22">
        <f ca="1">IF(القيم_التي_تم_إدخالها,IF(ROW()-ROW(أقساط_تسديد_القروض[[#Headers], [الفائدة]])=1,-IPMT(معدل_الفائدة/12,1,مدة_القرض-ROWS($C$4:C55)+1,أقساط_تسديد_القروض[[#This Row],[الرصيد
الافتتاحي]]),IFERROR(-IPMT(معدل_الفائدة/12,1,أقساط_تسديد_القروض[[#This Row],[المبلغ
المتبقي]],D56),0)),0)</f>
        <v>775.32945547065924</v>
      </c>
      <c r="F55" s="22">
        <f ca="1">IFERROR(IF(AND(القيم_التي_تم_إدخالها,أقساط_تسديد_القروض[[#This Row],[تاريخ
الدفع]]&lt;&gt;""),-PPMT(معدل_الفائدة/12,1,مدة_القرض-ROWS($C$4:C55)+1,أقساط_تسديد_القروض[[#This Row],[الرصيد
الافتتاحي]]),""),0)</f>
        <v>297.07597399530465</v>
      </c>
      <c r="G55" s="22">
        <f ca="1">IF(أقساط_تسديد_القروض[[#This Row],[تاريخ
الدفع]]="",0,قيمة_ضريبة_الملكية)</f>
        <v>375</v>
      </c>
      <c r="H55" s="22">
        <f ca="1">IF(أقساط_تسديد_القروض[[#This Row],[تاريخ
الدفع]]="",0,أقساط_تسديد_القروض[[#This Row],[الفائدة]]+أقساط_تسديد_القروض[[#This Row],[رأس المال]]+أقساط_تسديد_القروض[[#This Row],[ضريبة
الملكية]])</f>
        <v>1447.4054294659638</v>
      </c>
      <c r="I55" s="22">
        <f ca="1">IF(أقساط_تسديد_القروض[[#This Row],[تاريخ
الدفع]]="",0,أقساط_تسديد_القروض[[#This Row],[الرصيد
الافتتاحي]]-أقساط_تسديد_القروض[[#This Row],[رأس المال]])</f>
        <v>186079.06931295822</v>
      </c>
      <c r="J55" s="27">
        <f ca="1">IF(أقساط_تسديد_القروض[[#This Row],[الختامي
الافتتاحي]]&gt;0,الصف_الأخير-ROW(),0)</f>
        <v>308</v>
      </c>
    </row>
    <row r="56" spans="2:10" ht="15" customHeight="1" x14ac:dyDescent="0.2">
      <c r="B56" s="26">
        <f>ROWS($B$4:B56)</f>
        <v>53</v>
      </c>
      <c r="C56" s="28">
        <f ca="1">IF(القيم_التي_تم_إدخالها,IF(أقساط_تسديد_القروض[[#This Row],[الرقم]]&lt;=مدة_القرض,IF(ROW()-ROW(أقساط_تسديد_القروض[[#Headers], [تاريخ
الدفع]])=1,بداية_القرض,IF(I55&gt;0,EDATE(C55,1),"")),""),"")</f>
        <v>44822</v>
      </c>
      <c r="D56" s="22">
        <f ca="1">IF(ROW()-ROW(أقساط_تسديد_القروض[[#Headers], [الرصيد
الافتتاحي]])=1,قيمة_القرض,IF(أقساط_تسديد_القروض[[#This Row],[تاريخ
الدفع]]="",0,INDEX(أقساط_تسديد_القروض[], ROW()-4,8)))</f>
        <v>186079.06931295822</v>
      </c>
      <c r="E56" s="22">
        <f ca="1">IF(القيم_التي_تم_إدخالها,IF(ROW()-ROW(أقساط_تسديد_القروض[[#Headers], [الفائدة]])=1,-IPMT(معدل_الفائدة/12,1,مدة_القرض-ROWS($C$4:C56)+1,أقساط_تسديد_القروض[[#This Row],[الرصيد
الافتتاحي]]),IFERROR(-IPMT(معدل_الفائدة/12,1,أقساط_تسديد_القروض[[#This Row],[المبلغ
المتبقي]],D57),0)),0)</f>
        <v>774.08648134335249</v>
      </c>
      <c r="F56" s="22">
        <f ca="1">IFERROR(IF(AND(القيم_التي_تم_إدخالها,أقساط_تسديد_القروض[[#This Row],[تاريخ
الدفع]]&lt;&gt;""),-PPMT(معدل_الفائدة/12,1,مدة_القرض-ROWS($C$4:C56)+1,أقساط_تسديد_القروض[[#This Row],[الرصيد
الافتتاحي]]),""),0)</f>
        <v>298.31379055361845</v>
      </c>
      <c r="G56" s="22">
        <f ca="1">IF(أقساط_تسديد_القروض[[#This Row],[تاريخ
الدفع]]="",0,قيمة_ضريبة_الملكية)</f>
        <v>375</v>
      </c>
      <c r="H56" s="22">
        <f ca="1">IF(أقساط_تسديد_القروض[[#This Row],[تاريخ
الدفع]]="",0,أقساط_تسديد_القروض[[#This Row],[الفائدة]]+أقساط_تسديد_القروض[[#This Row],[رأس المال]]+أقساط_تسديد_القروض[[#This Row],[ضريبة
الملكية]])</f>
        <v>1447.4002718969709</v>
      </c>
      <c r="I56" s="22">
        <f ca="1">IF(أقساط_تسديد_القروض[[#This Row],[تاريخ
الدفع]]="",0,أقساط_تسديد_القروض[[#This Row],[الرصيد
الافتتاحي]]-أقساط_تسديد_القروض[[#This Row],[رأس المال]])</f>
        <v>185780.75552240459</v>
      </c>
      <c r="J56" s="27">
        <f ca="1">IF(أقساط_تسديد_القروض[[#This Row],[الختامي
الافتتاحي]]&gt;0,الصف_الأخير-ROW(),0)</f>
        <v>307</v>
      </c>
    </row>
    <row r="57" spans="2:10" ht="15" customHeight="1" x14ac:dyDescent="0.2">
      <c r="B57" s="26">
        <f>ROWS($B$4:B57)</f>
        <v>54</v>
      </c>
      <c r="C57" s="28">
        <f ca="1">IF(القيم_التي_تم_إدخالها,IF(أقساط_تسديد_القروض[[#This Row],[الرقم]]&lt;=مدة_القرض,IF(ROW()-ROW(أقساط_تسديد_القروض[[#Headers], [تاريخ
الدفع]])=1,بداية_القرض,IF(I56&gt;0,EDATE(C56,1),"")),""),"")</f>
        <v>44852</v>
      </c>
      <c r="D57" s="22">
        <f ca="1">IF(ROW()-ROW(أقساط_تسديد_القروض[[#Headers], [الرصيد
الافتتاحي]])=1,قيمة_القرض,IF(أقساط_تسديد_القروض[[#This Row],[تاريخ
الدفع]]="",0,INDEX(أقساط_تسديد_القروض[], ROW()-4,8)))</f>
        <v>185780.75552240459</v>
      </c>
      <c r="E57" s="22">
        <f ca="1">IF(القيم_التي_تم_إدخالها,IF(ROW()-ROW(أقساط_تسديد_القروض[[#Headers], [الفائدة]])=1,-IPMT(معدل_الفائدة/12,1,مدة_القرض-ROWS($C$4:C57)+1,أقساط_تسديد_القروض[[#This Row],[الرصيد
الافتتاحي]]),IFERROR(-IPMT(معدل_الفائدة/12,1,أقساط_تسديد_القروض[[#This Row],[المبلغ
المتبقي]],D58),0)),0)</f>
        <v>772.83832815718199</v>
      </c>
      <c r="F57" s="22">
        <f ca="1">IFERROR(IF(AND(القيم_التي_تم_إدخالها,أقساط_تسديد_القروض[[#This Row],[تاريخ
الدفع]]&lt;&gt;""),-PPMT(معدل_الفائدة/12,1,مدة_القرض-ROWS($C$4:C57)+1,أقساط_تسديد_القروض[[#This Row],[الرصيد
الافتتاحي]]),""),0)</f>
        <v>299.55676468092526</v>
      </c>
      <c r="G57" s="22">
        <f ca="1">IF(أقساط_تسديد_القروض[[#This Row],[تاريخ
الدفع]]="",0,قيمة_ضريبة_الملكية)</f>
        <v>375</v>
      </c>
      <c r="H57" s="22">
        <f ca="1">IF(أقساط_تسديد_القروض[[#This Row],[تاريخ
الدفع]]="",0,أقساط_تسديد_القروض[[#This Row],[الفائدة]]+أقساط_تسديد_القروض[[#This Row],[رأس المال]]+أقساط_تسديد_القروض[[#This Row],[ضريبة
الملكية]])</f>
        <v>1447.3950928381073</v>
      </c>
      <c r="I57" s="22">
        <f ca="1">IF(أقساط_تسديد_القروض[[#This Row],[تاريخ
الدفع]]="",0,أقساط_تسديد_القروض[[#This Row],[الرصيد
الافتتاحي]]-أقساط_تسديد_القروض[[#This Row],[رأس المال]])</f>
        <v>185481.19875772367</v>
      </c>
      <c r="J57" s="27">
        <f ca="1">IF(أقساط_تسديد_القروض[[#This Row],[الختامي
الافتتاحي]]&gt;0,الصف_الأخير-ROW(),0)</f>
        <v>306</v>
      </c>
    </row>
    <row r="58" spans="2:10" ht="15" customHeight="1" x14ac:dyDescent="0.2">
      <c r="B58" s="26">
        <f>ROWS($B$4:B58)</f>
        <v>55</v>
      </c>
      <c r="C58" s="28">
        <f ca="1">IF(القيم_التي_تم_إدخالها,IF(أقساط_تسديد_القروض[[#This Row],[الرقم]]&lt;=مدة_القرض,IF(ROW()-ROW(أقساط_تسديد_القروض[[#Headers], [تاريخ
الدفع]])=1,بداية_القرض,IF(I57&gt;0,EDATE(C57,1),"")),""),"")</f>
        <v>44883</v>
      </c>
      <c r="D58" s="22">
        <f ca="1">IF(ROW()-ROW(أقساط_تسديد_القروض[[#Headers], [الرصيد
الافتتاحي]])=1,قيمة_القرض,IF(أقساط_تسديد_القروض[[#This Row],[تاريخ
الدفع]]="",0,INDEX(أقساط_تسديد_القروض[], ROW()-4,8)))</f>
        <v>185481.19875772367</v>
      </c>
      <c r="E58" s="22">
        <f ca="1">IF(القيم_التي_تم_إدخالها,IF(ROW()-ROW(أقساط_تسديد_القروض[[#Headers], [الفائدة]])=1,-IPMT(معدل_الفائدة/12,1,مدة_القرض-ROWS($C$4:C58)+1,أقساط_تسديد_القروض[[#This Row],[الرصيد
الافتتاحي]]),IFERROR(-IPMT(معدل_الفائدة/12,1,أقساط_تسديد_القروض[[#This Row],[المبلغ
المتبقي]],D59),0)),0)</f>
        <v>771.58497433273578</v>
      </c>
      <c r="F58" s="22">
        <f ca="1">IFERROR(IF(AND(القيم_التي_تم_إدخالها,أقساط_تسديد_القروض[[#This Row],[تاريخ
الدفع]]&lt;&gt;""),-PPMT(معدل_الفائدة/12,1,مدة_القرض-ROWS($C$4:C58)+1,أقساط_تسديد_القروض[[#This Row],[الرصيد
الافتتاحي]]),""),0)</f>
        <v>300.80491786709564</v>
      </c>
      <c r="G58" s="22">
        <f ca="1">IF(أقساط_تسديد_القروض[[#This Row],[تاريخ
الدفع]]="",0,قيمة_ضريبة_الملكية)</f>
        <v>375</v>
      </c>
      <c r="H58" s="22">
        <f ca="1">IF(أقساط_تسديد_القروض[[#This Row],[تاريخ
الدفع]]="",0,أقساط_تسديد_القروض[[#This Row],[الفائدة]]+أقساط_تسديد_القروض[[#This Row],[رأس المال]]+أقساط_تسديد_القروض[[#This Row],[ضريبة
الملكية]])</f>
        <v>1447.3898921998314</v>
      </c>
      <c r="I58" s="22">
        <f ca="1">IF(أقساط_تسديد_القروض[[#This Row],[تاريخ
الدفع]]="",0,أقساط_تسديد_القروض[[#This Row],[الرصيد
الافتتاحي]]-أقساط_تسديد_القروض[[#This Row],[رأس المال]])</f>
        <v>185180.39383985658</v>
      </c>
      <c r="J58" s="27">
        <f ca="1">IF(أقساط_تسديد_القروض[[#This Row],[الختامي
الافتتاحي]]&gt;0,الصف_الأخير-ROW(),0)</f>
        <v>305</v>
      </c>
    </row>
    <row r="59" spans="2:10" ht="15" customHeight="1" x14ac:dyDescent="0.2">
      <c r="B59" s="26">
        <f>ROWS($B$4:B59)</f>
        <v>56</v>
      </c>
      <c r="C59" s="28">
        <f ca="1">IF(القيم_التي_تم_إدخالها,IF(أقساط_تسديد_القروض[[#This Row],[الرقم]]&lt;=مدة_القرض,IF(ROW()-ROW(أقساط_تسديد_القروض[[#Headers], [تاريخ
الدفع]])=1,بداية_القرض,IF(I58&gt;0,EDATE(C58,1),"")),""),"")</f>
        <v>44913</v>
      </c>
      <c r="D59" s="22">
        <f ca="1">IF(ROW()-ROW(أقساط_تسديد_القروض[[#Headers], [الرصيد
الافتتاحي]])=1,قيمة_القرض,IF(أقساط_تسديد_القروض[[#This Row],[تاريخ
الدفع]]="",0,INDEX(أقساط_تسديد_القروض[], ROW()-4,8)))</f>
        <v>185180.39383985658</v>
      </c>
      <c r="E59" s="22">
        <f ca="1">IF(القيم_التي_تم_إدخالها,IF(ROW()-ROW(أقساط_تسديد_القروض[[#Headers], [الفائدة]])=1,-IPMT(معدل_الفائدة/12,1,مدة_القرض-ROWS($C$4:C59)+1,أقساط_تسديد_القروض[[#This Row],[الرصيد
الافتتاحي]]),IFERROR(-IPMT(معدل_الفائدة/12,1,أقساط_تسديد_القروض[[#This Row],[المبلغ
المتبقي]],D60),0)),0)</f>
        <v>770.32639820068766</v>
      </c>
      <c r="F59" s="22">
        <f ca="1">IFERROR(IF(AND(القيم_التي_تم_إدخالها,أقساط_تسديد_القروض[[#This Row],[تاريخ
الدفع]]&lt;&gt;""),-PPMT(معدل_الفائدة/12,1,مدة_القرض-ROWS($C$4:C59)+1,أقساط_تسديد_القروض[[#This Row],[الرصيد
الافتتاحي]]),""),0)</f>
        <v>302.0582716915419</v>
      </c>
      <c r="G59" s="22">
        <f ca="1">IF(أقساط_تسديد_القروض[[#This Row],[تاريخ
الدفع]]="",0,قيمة_ضريبة_الملكية)</f>
        <v>375</v>
      </c>
      <c r="H59" s="22">
        <f ca="1">IF(أقساط_تسديد_القروض[[#This Row],[تاريخ
الدفع]]="",0,أقساط_تسديد_القروض[[#This Row],[الفائدة]]+أقساط_تسديد_القروض[[#This Row],[رأس المال]]+أقساط_تسديد_القروض[[#This Row],[ضريبة
الملكية]])</f>
        <v>1447.3846698922296</v>
      </c>
      <c r="I59" s="22">
        <f ca="1">IF(أقساط_تسديد_القروض[[#This Row],[تاريخ
الدفع]]="",0,أقساط_تسديد_القروض[[#This Row],[الرصيد
الافتتاحي]]-أقساط_تسديد_القروض[[#This Row],[رأس المال]])</f>
        <v>184878.33556816503</v>
      </c>
      <c r="J59" s="27">
        <f ca="1">IF(أقساط_تسديد_القروض[[#This Row],[الختامي
الافتتاحي]]&gt;0,الصف_الأخير-ROW(),0)</f>
        <v>304</v>
      </c>
    </row>
    <row r="60" spans="2:10" ht="15" customHeight="1" x14ac:dyDescent="0.2">
      <c r="B60" s="26">
        <f>ROWS($B$4:B60)</f>
        <v>57</v>
      </c>
      <c r="C60" s="28">
        <f ca="1">IF(القيم_التي_تم_إدخالها,IF(أقساط_تسديد_القروض[[#This Row],[الرقم]]&lt;=مدة_القرض,IF(ROW()-ROW(أقساط_تسديد_القروض[[#Headers], [تاريخ
الدفع]])=1,بداية_القرض,IF(I59&gt;0,EDATE(C59,1),"")),""),"")</f>
        <v>44944</v>
      </c>
      <c r="D60" s="22">
        <f ca="1">IF(ROW()-ROW(أقساط_تسديد_القروض[[#Headers], [الرصيد
الافتتاحي]])=1,قيمة_القرض,IF(أقساط_تسديد_القروض[[#This Row],[تاريخ
الدفع]]="",0,INDEX(أقساط_تسديد_القروض[], ROW()-4,8)))</f>
        <v>184878.33556816503</v>
      </c>
      <c r="E60" s="22">
        <f ca="1">IF(القيم_التي_تم_إدخالها,IF(ROW()-ROW(أقساط_تسديد_القروض[[#Headers], [الفائدة]])=1,-IPMT(معدل_الفائدة/12,1,مدة_القرض-ROWS($C$4:C60)+1,أقساط_تسديد_القروض[[#This Row],[الرصيد
الافتتاحي]]),IFERROR(-IPMT(معدل_الفائدة/12,1,أقساط_تسديد_القروض[[#This Row],[المبلغ
المتبقي]],D61),0)),0)</f>
        <v>769.06257800142271</v>
      </c>
      <c r="F60" s="22">
        <f ca="1">IFERROR(IF(AND(القيم_التي_تم_إدخالها,أقساط_تسديد_القروض[[#This Row],[تاريخ
الدفع]]&lt;&gt;""),-PPMT(معدل_الفائدة/12,1,مدة_القرض-ROWS($C$4:C60)+1,أقساط_تسديد_القروض[[#This Row],[الرصيد
الافتتاحي]]),""),0)</f>
        <v>303.31684782359002</v>
      </c>
      <c r="G60" s="22">
        <f ca="1">IF(أقساط_تسديد_القروض[[#This Row],[تاريخ
الدفع]]="",0,قيمة_ضريبة_الملكية)</f>
        <v>375</v>
      </c>
      <c r="H60" s="22">
        <f ca="1">IF(أقساط_تسديد_القروض[[#This Row],[تاريخ
الدفع]]="",0,أقساط_تسديد_القروض[[#This Row],[الفائدة]]+أقساط_تسديد_القروض[[#This Row],[رأس المال]]+أقساط_تسديد_القروض[[#This Row],[ضريبة
الملكية]])</f>
        <v>1447.3794258250127</v>
      </c>
      <c r="I60" s="22">
        <f ca="1">IF(أقساط_تسديد_القروض[[#This Row],[تاريخ
الدفع]]="",0,أقساط_تسديد_القروض[[#This Row],[الرصيد
الافتتاحي]]-أقساط_تسديد_القروض[[#This Row],[رأس المال]])</f>
        <v>184575.01872034144</v>
      </c>
      <c r="J60" s="27">
        <f ca="1">IF(أقساط_تسديد_القروض[[#This Row],[الختامي
الافتتاحي]]&gt;0,الصف_الأخير-ROW(),0)</f>
        <v>303</v>
      </c>
    </row>
    <row r="61" spans="2:10" ht="15" customHeight="1" x14ac:dyDescent="0.2">
      <c r="B61" s="26">
        <f>ROWS($B$4:B61)</f>
        <v>58</v>
      </c>
      <c r="C61" s="28">
        <f ca="1">IF(القيم_التي_تم_إدخالها,IF(أقساط_تسديد_القروض[[#This Row],[الرقم]]&lt;=مدة_القرض,IF(ROW()-ROW(أقساط_تسديد_القروض[[#Headers], [تاريخ
الدفع]])=1,بداية_القرض,IF(I60&gt;0,EDATE(C60,1),"")),""),"")</f>
        <v>44975</v>
      </c>
      <c r="D61" s="22">
        <f ca="1">IF(ROW()-ROW(أقساط_تسديد_القروض[[#Headers], [الرصيد
الافتتاحي]])=1,قيمة_القرض,IF(أقساط_تسديد_القروض[[#This Row],[تاريخ
الدفع]]="",0,INDEX(أقساط_تسديد_القروض[], ROW()-4,8)))</f>
        <v>184575.01872034144</v>
      </c>
      <c r="E61" s="22">
        <f ca="1">IF(القيم_التي_تم_إدخالها,IF(ROW()-ROW(أقساط_تسديد_القروض[[#Headers], [الفائدة]])=1,-IPMT(معدل_الفائدة/12,1,مدة_القرض-ROWS($C$4:C61)+1,أقساط_تسديد_القروض[[#This Row],[الرصيد
الافتتاحي]]),IFERROR(-IPMT(معدل_الفائدة/12,1,أقساط_تسديد_القروض[[#This Row],[المبلغ
المتبقي]],D62),0)),0)</f>
        <v>767.79349188466074</v>
      </c>
      <c r="F61" s="22">
        <f ca="1">IFERROR(IF(AND(القيم_التي_تم_إدخالها,أقساط_تسديد_القروض[[#This Row],[تاريخ
الدفع]]&lt;&gt;""),-PPMT(معدل_الفائدة/12,1,مدة_القرض-ROWS($C$4:C61)+1,أقساط_تسديد_القروض[[#This Row],[الرصيد
الافتتاحي]]),""),0)</f>
        <v>304.58066802285504</v>
      </c>
      <c r="G61" s="22">
        <f ca="1">IF(أقساط_تسديد_القروض[[#This Row],[تاريخ
الدفع]]="",0,قيمة_ضريبة_الملكية)</f>
        <v>375</v>
      </c>
      <c r="H61" s="22">
        <f ca="1">IF(أقساط_تسديد_القروض[[#This Row],[تاريخ
الدفع]]="",0,أقساط_تسديد_القروض[[#This Row],[الفائدة]]+أقساط_تسديد_القروض[[#This Row],[رأس المال]]+أقساط_تسديد_القروض[[#This Row],[ضريبة
الملكية]])</f>
        <v>1447.3741599075158</v>
      </c>
      <c r="I61" s="22">
        <f ca="1">IF(أقساط_تسديد_القروض[[#This Row],[تاريخ
الدفع]]="",0,أقساط_تسديد_القروض[[#This Row],[الرصيد
الافتتاحي]]-أقساط_تسديد_القروض[[#This Row],[رأس المال]])</f>
        <v>184270.43805231858</v>
      </c>
      <c r="J61" s="27">
        <f ca="1">IF(أقساط_تسديد_القروض[[#This Row],[الختامي
الافتتاحي]]&gt;0,الصف_الأخير-ROW(),0)</f>
        <v>302</v>
      </c>
    </row>
    <row r="62" spans="2:10" ht="15" customHeight="1" x14ac:dyDescent="0.2">
      <c r="B62" s="26">
        <f>ROWS($B$4:B62)</f>
        <v>59</v>
      </c>
      <c r="C62" s="28">
        <f ca="1">IF(القيم_التي_تم_إدخالها,IF(أقساط_تسديد_القروض[[#This Row],[الرقم]]&lt;=مدة_القرض,IF(ROW()-ROW(أقساط_تسديد_القروض[[#Headers], [تاريخ
الدفع]])=1,بداية_القرض,IF(I61&gt;0,EDATE(C61,1),"")),""),"")</f>
        <v>45003</v>
      </c>
      <c r="D62" s="22">
        <f ca="1">IF(ROW()-ROW(أقساط_تسديد_القروض[[#Headers], [الرصيد
الافتتاحي]])=1,قيمة_القرض,IF(أقساط_تسديد_القروض[[#This Row],[تاريخ
الدفع]]="",0,INDEX(أقساط_تسديد_القروض[], ROW()-4,8)))</f>
        <v>184270.43805231858</v>
      </c>
      <c r="E62" s="22">
        <f ca="1">IF(القيم_التي_تم_إدخالها,IF(ROW()-ROW(أقساط_تسديد_القروض[[#Headers], [الفائدة]])=1,-IPMT(معدل_الفائدة/12,1,مدة_القرض-ROWS($C$4:C62)+1,أقساط_تسديد_القروض[[#This Row],[الرصيد
الافتتاحي]]),IFERROR(-IPMT(معدل_الفائدة/12,1,أقساط_تسديد_القروض[[#This Row],[المبلغ
المتبقي]],D63),0)),0)</f>
        <v>766.51911790907911</v>
      </c>
      <c r="F62" s="22">
        <f ca="1">IFERROR(IF(AND(القيم_التي_تم_إدخالها,أقساط_تسديد_القروض[[#This Row],[تاريخ
الدفع]]&lt;&gt;""),-PPMT(معدل_الفائدة/12,1,مدة_القرض-ROWS($C$4:C62)+1,أقساط_تسديد_القروض[[#This Row],[الرصيد
الافتتاحي]]),""),0)</f>
        <v>305.84975413961683</v>
      </c>
      <c r="G62" s="22">
        <f ca="1">IF(أقساط_تسديد_القروض[[#This Row],[تاريخ
الدفع]]="",0,قيمة_ضريبة_الملكية)</f>
        <v>375</v>
      </c>
      <c r="H62" s="22">
        <f ca="1">IF(أقساط_تسديد_القروض[[#This Row],[تاريخ
الدفع]]="",0,أقساط_تسديد_القروض[[#This Row],[الفائدة]]+أقساط_تسديد_القروض[[#This Row],[رأس المال]]+أقساط_تسديد_القروض[[#This Row],[ضريبة
الملكية]])</f>
        <v>1447.3688720486959</v>
      </c>
      <c r="I62" s="22">
        <f ca="1">IF(أقساط_تسديد_القروض[[#This Row],[تاريخ
الدفع]]="",0,أقساط_تسديد_القروض[[#This Row],[الرصيد
الافتتاحي]]-أقساط_تسديد_القروض[[#This Row],[رأس المال]])</f>
        <v>183964.58829817898</v>
      </c>
      <c r="J62" s="27">
        <f ca="1">IF(أقساط_تسديد_القروض[[#This Row],[الختامي
الافتتاحي]]&gt;0,الصف_الأخير-ROW(),0)</f>
        <v>301</v>
      </c>
    </row>
    <row r="63" spans="2:10" ht="15" customHeight="1" x14ac:dyDescent="0.2">
      <c r="B63" s="26">
        <f>ROWS($B$4:B63)</f>
        <v>60</v>
      </c>
      <c r="C63" s="28">
        <f ca="1">IF(القيم_التي_تم_إدخالها,IF(أقساط_تسديد_القروض[[#This Row],[الرقم]]&lt;=مدة_القرض,IF(ROW()-ROW(أقساط_تسديد_القروض[[#Headers], [تاريخ
الدفع]])=1,بداية_القرض,IF(I62&gt;0,EDATE(C62,1),"")),""),"")</f>
        <v>45034</v>
      </c>
      <c r="D63" s="22">
        <f ca="1">IF(ROW()-ROW(أقساط_تسديد_القروض[[#Headers], [الرصيد
الافتتاحي]])=1,قيمة_القرض,IF(أقساط_تسديد_القروض[[#This Row],[تاريخ
الدفع]]="",0,INDEX(أقساط_تسديد_القروض[], ROW()-4,8)))</f>
        <v>183964.58829817898</v>
      </c>
      <c r="E63" s="22">
        <f ca="1">IF(القيم_التي_تم_إدخالها,IF(ROW()-ROW(أقساط_تسديد_القروض[[#Headers], [الفائدة]])=1,-IPMT(معدل_الفائدة/12,1,مدة_القرض-ROWS($C$4:C63)+1,أقساط_تسديد_القروض[[#This Row],[الرصيد
الافتتاحي]]),IFERROR(-IPMT(معدل_الفائدة/12,1,أقساط_تسديد_القروض[[#This Row],[المبلغ
المتبقي]],D64),0)),0)</f>
        <v>765.23943404193244</v>
      </c>
      <c r="F63" s="22">
        <f ca="1">IFERROR(IF(AND(القيم_التي_تم_إدخالها,أقساط_تسديد_القروض[[#This Row],[تاريخ
الدفع]]&lt;&gt;""),-PPMT(معدل_الفائدة/12,1,مدة_القرض-ROWS($C$4:C63)+1,أقساط_تسديد_القروض[[#This Row],[الرصيد
الافتتاحي]]),""),0)</f>
        <v>307.12412811519863</v>
      </c>
      <c r="G63" s="22">
        <f ca="1">IF(أقساط_تسديد_القروض[[#This Row],[تاريخ
الدفع]]="",0,قيمة_ضريبة_الملكية)</f>
        <v>375</v>
      </c>
      <c r="H63" s="22">
        <f ca="1">IF(أقساط_تسديد_القروض[[#This Row],[تاريخ
الدفع]]="",0,أقساط_تسديد_القروض[[#This Row],[الفائدة]]+أقساط_تسديد_القروض[[#This Row],[رأس المال]]+أقساط_تسديد_القروض[[#This Row],[ضريبة
الملكية]])</f>
        <v>1447.3635621571311</v>
      </c>
      <c r="I63" s="22">
        <f ca="1">IF(أقساط_تسديد_القروض[[#This Row],[تاريخ
الدفع]]="",0,أقساط_تسديد_القروض[[#This Row],[الرصيد
الافتتاحي]]-أقساط_تسديد_القروض[[#This Row],[رأس المال]])</f>
        <v>183657.46417006379</v>
      </c>
      <c r="J63" s="27">
        <f ca="1">IF(أقساط_تسديد_القروض[[#This Row],[الختامي
الافتتاحي]]&gt;0,الصف_الأخير-ROW(),0)</f>
        <v>300</v>
      </c>
    </row>
    <row r="64" spans="2:10" ht="15" customHeight="1" x14ac:dyDescent="0.2">
      <c r="B64" s="26">
        <f>ROWS($B$4:B64)</f>
        <v>61</v>
      </c>
      <c r="C64" s="28">
        <f ca="1">IF(القيم_التي_تم_إدخالها,IF(أقساط_تسديد_القروض[[#This Row],[الرقم]]&lt;=مدة_القرض,IF(ROW()-ROW(أقساط_تسديد_القروض[[#Headers], [تاريخ
الدفع]])=1,بداية_القرض,IF(I63&gt;0,EDATE(C63,1),"")),""),"")</f>
        <v>45064</v>
      </c>
      <c r="D64" s="22">
        <f ca="1">IF(ROW()-ROW(أقساط_تسديد_القروض[[#Headers], [الرصيد
الافتتاحي]])=1,قيمة_القرض,IF(أقساط_تسديد_القروض[[#This Row],[تاريخ
الدفع]]="",0,INDEX(أقساط_تسديد_القروض[], ROW()-4,8)))</f>
        <v>183657.46417006379</v>
      </c>
      <c r="E64" s="22">
        <f ca="1">IF(القيم_التي_تم_إدخالها,IF(ROW()-ROW(أقساط_تسديد_القروض[[#Headers], [الفائدة]])=1,-IPMT(معدل_الفائدة/12,1,مدة_القرض-ROWS($C$4:C64)+1,أقساط_تسديد_القروض[[#This Row],[الرصيد
الافتتاحي]]),IFERROR(-IPMT(معدل_الفائدة/12,1,أقساط_تسديد_القروض[[#This Row],[المبلغ
المتبقي]],D65),0)),0)</f>
        <v>763.95441815867275</v>
      </c>
      <c r="F64" s="22">
        <f ca="1">IFERROR(IF(AND(القيم_التي_تم_إدخالها,أقساط_تسديد_القروض[[#This Row],[تاريخ
الدفع]]&lt;&gt;""),-PPMT(معدل_الفائدة/12,1,مدة_القرض-ROWS($C$4:C64)+1,أقساط_تسديد_القروض[[#This Row],[الرصيد
الافتتاحي]]),""),0)</f>
        <v>308.4038119823453</v>
      </c>
      <c r="G64" s="22">
        <f ca="1">IF(أقساط_تسديد_القروض[[#This Row],[تاريخ
الدفع]]="",0,قيمة_ضريبة_الملكية)</f>
        <v>375</v>
      </c>
      <c r="H64" s="22">
        <f ca="1">IF(أقساط_تسديد_القروض[[#This Row],[تاريخ
الدفع]]="",0,أقساط_تسديد_القروض[[#This Row],[الفائدة]]+أقساط_تسديد_القروض[[#This Row],[رأس المال]]+أقساط_تسديد_القروض[[#This Row],[ضريبة
الملكية]])</f>
        <v>1447.3582301410181</v>
      </c>
      <c r="I64" s="22">
        <f ca="1">IF(أقساط_تسديد_القروض[[#This Row],[تاريخ
الدفع]]="",0,أقساط_تسديد_القروض[[#This Row],[الرصيد
الافتتاحي]]-أقساط_تسديد_القروض[[#This Row],[رأس المال]])</f>
        <v>183349.06035808145</v>
      </c>
      <c r="J64" s="27">
        <f ca="1">IF(أقساط_تسديد_القروض[[#This Row],[الختامي
الافتتاحي]]&gt;0,الصف_الأخير-ROW(),0)</f>
        <v>299</v>
      </c>
    </row>
    <row r="65" spans="2:10" ht="15" customHeight="1" x14ac:dyDescent="0.2">
      <c r="B65" s="26">
        <f>ROWS($B$4:B65)</f>
        <v>62</v>
      </c>
      <c r="C65" s="28">
        <f ca="1">IF(القيم_التي_تم_إدخالها,IF(أقساط_تسديد_القروض[[#This Row],[الرقم]]&lt;=مدة_القرض,IF(ROW()-ROW(أقساط_تسديد_القروض[[#Headers], [تاريخ
الدفع]])=1,بداية_القرض,IF(I64&gt;0,EDATE(C64,1),"")),""),"")</f>
        <v>45095</v>
      </c>
      <c r="D65" s="22">
        <f ca="1">IF(ROW()-ROW(أقساط_تسديد_القروض[[#Headers], [الرصيد
الافتتاحي]])=1,قيمة_القرض,IF(أقساط_تسديد_القروض[[#This Row],[تاريخ
الدفع]]="",0,INDEX(أقساط_تسديد_القروض[], ROW()-4,8)))</f>
        <v>183349.06035808145</v>
      </c>
      <c r="E65" s="22">
        <f ca="1">IF(القيم_التي_تم_إدخالها,IF(ROW()-ROW(أقساط_تسديد_القروض[[#Headers], [الفائدة]])=1,-IPMT(معدل_الفائدة/12,1,مدة_القرض-ROWS($C$4:C65)+1,أقساط_تسديد_القروض[[#This Row],[الرصيد
الافتتاحي]]),IFERROR(-IPMT(معدل_الفائدة/12,1,أقساط_تسديد_القروض[[#This Row],[المبلغ
المتبقي]],D66),0)),0)</f>
        <v>762.66404804256604</v>
      </c>
      <c r="F65" s="22">
        <f ca="1">IFERROR(IF(AND(القيم_التي_تم_إدخالها,أقساط_تسديد_القروض[[#This Row],[تاريخ
الدفع]]&lt;&gt;""),-PPMT(معدل_الفائدة/12,1,مدة_القرض-ROWS($C$4:C65)+1,أقساط_تسديد_القروض[[#This Row],[الرصيد
الافتتاحي]]),""),0)</f>
        <v>309.68882786560511</v>
      </c>
      <c r="G65" s="22">
        <f ca="1">IF(أقساط_تسديد_القروض[[#This Row],[تاريخ
الدفع]]="",0,قيمة_ضريبة_الملكية)</f>
        <v>375</v>
      </c>
      <c r="H65" s="22">
        <f ca="1">IF(أقساط_تسديد_القروض[[#This Row],[تاريخ
الدفع]]="",0,أقساط_تسديد_القروض[[#This Row],[الفائدة]]+أقساط_تسديد_القروض[[#This Row],[رأس المال]]+أقساط_تسديد_القروض[[#This Row],[ضريبة
الملكية]])</f>
        <v>1447.3528759081712</v>
      </c>
      <c r="I65" s="22">
        <f ca="1">IF(أقساط_تسديد_القروض[[#This Row],[تاريخ
الدفع]]="",0,أقساط_تسديد_القروض[[#This Row],[الرصيد
الافتتاحي]]-أقساط_تسديد_القروض[[#This Row],[رأس المال]])</f>
        <v>183039.37153021584</v>
      </c>
      <c r="J65" s="27">
        <f ca="1">IF(أقساط_تسديد_القروض[[#This Row],[الختامي
الافتتاحي]]&gt;0,الصف_الأخير-ROW(),0)</f>
        <v>298</v>
      </c>
    </row>
    <row r="66" spans="2:10" ht="15" customHeight="1" x14ac:dyDescent="0.2">
      <c r="B66" s="26">
        <f>ROWS($B$4:B66)</f>
        <v>63</v>
      </c>
      <c r="C66" s="28">
        <f ca="1">IF(القيم_التي_تم_إدخالها,IF(أقساط_تسديد_القروض[[#This Row],[الرقم]]&lt;=مدة_القرض,IF(ROW()-ROW(أقساط_تسديد_القروض[[#Headers], [تاريخ
الدفع]])=1,بداية_القرض,IF(I65&gt;0,EDATE(C65,1),"")),""),"")</f>
        <v>45125</v>
      </c>
      <c r="D66" s="22">
        <f ca="1">IF(ROW()-ROW(أقساط_تسديد_القروض[[#Headers], [الرصيد
الافتتاحي]])=1,قيمة_القرض,IF(أقساط_تسديد_القروض[[#This Row],[تاريخ
الدفع]]="",0,INDEX(أقساط_تسديد_القروض[], ROW()-4,8)))</f>
        <v>183039.37153021584</v>
      </c>
      <c r="E66" s="22">
        <f ca="1">IF(القيم_التي_تم_إدخالها,IF(ROW()-ROW(أقساط_تسديد_القروض[[#Headers], [الفائدة]])=1,-IPMT(معدل_الفائدة/12,1,مدة_القرض-ROWS($C$4:C66)+1,أقساط_تسديد_القروض[[#This Row],[الرصيد
الافتتاحي]]),IFERROR(-IPMT(معدل_الفائدة/12,1,أقساط_تسديد_القروض[[#This Row],[المبلغ
المتبقي]],D67),0)),0)</f>
        <v>761.36830138430889</v>
      </c>
      <c r="F66" s="22">
        <f ca="1">IFERROR(IF(AND(القيم_التي_تم_إدخالها,أقساط_تسديد_القروض[[#This Row],[تاريخ
الدفع]]&lt;&gt;""),-PPMT(معدل_الفائدة/12,1,مدة_القرض-ROWS($C$4:C66)+1,أقساط_تسديد_القروض[[#This Row],[الرصيد
الافتتاحي]]),""),0)</f>
        <v>310.97919798171176</v>
      </c>
      <c r="G66" s="22">
        <f ca="1">IF(أقساط_تسديد_القروض[[#This Row],[تاريخ
الدفع]]="",0,قيمة_ضريبة_الملكية)</f>
        <v>375</v>
      </c>
      <c r="H66" s="22">
        <f ca="1">IF(أقساط_تسديد_القروض[[#This Row],[تاريخ
الدفع]]="",0,أقساط_تسديد_القروض[[#This Row],[الفائدة]]+أقساط_تسديد_القروض[[#This Row],[رأس المال]]+أقساط_تسديد_القروض[[#This Row],[ضريبة
الملكية]])</f>
        <v>1447.3474993660207</v>
      </c>
      <c r="I66" s="22">
        <f ca="1">IF(أقساط_تسديد_القروض[[#This Row],[تاريخ
الدفع]]="",0,أقساط_تسديد_القروض[[#This Row],[الرصيد
الافتتاحي]]-أقساط_تسديد_القروض[[#This Row],[رأس المال]])</f>
        <v>182728.39233223413</v>
      </c>
      <c r="J66" s="27">
        <f ca="1">IF(أقساط_تسديد_القروض[[#This Row],[الختامي
الافتتاحي]]&gt;0,الصف_الأخير-ROW(),0)</f>
        <v>297</v>
      </c>
    </row>
    <row r="67" spans="2:10" ht="15" customHeight="1" x14ac:dyDescent="0.2">
      <c r="B67" s="26">
        <f>ROWS($B$4:B67)</f>
        <v>64</v>
      </c>
      <c r="C67" s="28">
        <f ca="1">IF(القيم_التي_تم_إدخالها,IF(أقساط_تسديد_القروض[[#This Row],[الرقم]]&lt;=مدة_القرض,IF(ROW()-ROW(أقساط_تسديد_القروض[[#Headers], [تاريخ
الدفع]])=1,بداية_القرض,IF(I66&gt;0,EDATE(C66,1),"")),""),"")</f>
        <v>45156</v>
      </c>
      <c r="D67" s="22">
        <f ca="1">IF(ROW()-ROW(أقساط_تسديد_القروض[[#Headers], [الرصيد
الافتتاحي]])=1,قيمة_القرض,IF(أقساط_تسديد_القروض[[#This Row],[تاريخ
الدفع]]="",0,INDEX(أقساط_تسديد_القروض[], ROW()-4,8)))</f>
        <v>182728.39233223413</v>
      </c>
      <c r="E67" s="22">
        <f ca="1">IF(القيم_التي_تم_إدخالها,IF(ROW()-ROW(أقساط_تسديد_القروض[[#Headers], [الفائدة]])=1,-IPMT(معدل_الفائدة/12,1,مدة_القرض-ROWS($C$4:C67)+1,أقساط_تسديد_القروض[[#This Row],[الرصيد
الافتتاحي]]),IFERROR(-IPMT(معدل_الفائدة/12,1,أقساط_تسديد_القروض[[#This Row],[المبلغ
المتبقي]],D68),0)),0)</f>
        <v>760.06715578164233</v>
      </c>
      <c r="F67" s="22">
        <f ca="1">IFERROR(IF(AND(القيم_التي_تم_إدخالها,أقساط_تسديد_القروض[[#This Row],[تاريخ
الدفع]]&lt;&gt;""),-PPMT(معدل_الفائدة/12,1,مدة_القرض-ROWS($C$4:C67)+1,أقساط_تسديد_القروض[[#This Row],[الرصيد
الافتتاحي]]),""),0)</f>
        <v>312.27494463996885</v>
      </c>
      <c r="G67" s="22">
        <f ca="1">IF(أقساط_تسديد_القروض[[#This Row],[تاريخ
الدفع]]="",0,قيمة_ضريبة_الملكية)</f>
        <v>375</v>
      </c>
      <c r="H67" s="22">
        <f ca="1">IF(أقساط_تسديد_القروض[[#This Row],[تاريخ
الدفع]]="",0,أقساط_تسديد_القروض[[#This Row],[الفائدة]]+أقساط_تسديد_القروض[[#This Row],[رأس المال]]+أقساط_تسديد_القروض[[#This Row],[ضريبة
الملكية]])</f>
        <v>1447.3421004216111</v>
      </c>
      <c r="I67" s="22">
        <f ca="1">IF(أقساط_تسديد_القروض[[#This Row],[تاريخ
الدفع]]="",0,أقساط_تسديد_القروض[[#This Row],[الرصيد
الافتتاحي]]-أقساط_تسديد_القروض[[#This Row],[رأس المال]])</f>
        <v>182416.11738759416</v>
      </c>
      <c r="J67" s="27">
        <f ca="1">IF(أقساط_تسديد_القروض[[#This Row],[الختامي
الافتتاحي]]&gt;0,الصف_الأخير-ROW(),0)</f>
        <v>296</v>
      </c>
    </row>
    <row r="68" spans="2:10" ht="15" customHeight="1" x14ac:dyDescent="0.2">
      <c r="B68" s="26">
        <f>ROWS($B$4:B68)</f>
        <v>65</v>
      </c>
      <c r="C68" s="28">
        <f ca="1">IF(القيم_التي_تم_إدخالها,IF(أقساط_تسديد_القروض[[#This Row],[الرقم]]&lt;=مدة_القرض,IF(ROW()-ROW(أقساط_تسديد_القروض[[#Headers], [تاريخ
الدفع]])=1,بداية_القرض,IF(I67&gt;0,EDATE(C67,1),"")),""),"")</f>
        <v>45187</v>
      </c>
      <c r="D68" s="22">
        <f ca="1">IF(ROW()-ROW(أقساط_تسديد_القروض[[#Headers], [الرصيد
الافتتاحي]])=1,قيمة_القرض,IF(أقساط_تسديد_القروض[[#This Row],[تاريخ
الدفع]]="",0,INDEX(أقساط_تسديد_القروض[], ROW()-4,8)))</f>
        <v>182416.11738759416</v>
      </c>
      <c r="E68" s="22">
        <f ca="1">IF(القيم_التي_تم_إدخالها,IF(ROW()-ROW(أقساط_تسديد_القروض[[#Headers], [الفائدة]])=1,-IPMT(معدل_الفائدة/12,1,مدة_القرض-ROWS($C$4:C68)+1,أقساط_تسديد_القروض[[#This Row],[الرصيد
الافتتاحي]]),IFERROR(-IPMT(معدل_الفائدة/12,1,أقساط_تسديد_القروض[[#This Row],[المبلغ
المتبقي]],D69),0)),0)</f>
        <v>758.76058873896477</v>
      </c>
      <c r="F68" s="22">
        <f ca="1">IFERROR(IF(AND(القيم_التي_تم_إدخالها,أقساط_تسديد_القروض[[#This Row],[تاريخ
الدفع]]&lt;&gt;""),-PPMT(معدل_الفائدة/12,1,مدة_القرض-ROWS($C$4:C68)+1,أقساط_تسديد_القروض[[#This Row],[الرصيد
الافتتاحي]]),""),0)</f>
        <v>313.57609024263536</v>
      </c>
      <c r="G68" s="22">
        <f ca="1">IF(أقساط_تسديد_القروض[[#This Row],[تاريخ
الدفع]]="",0,قيمة_ضريبة_الملكية)</f>
        <v>375</v>
      </c>
      <c r="H68" s="22">
        <f ca="1">IF(أقساط_تسديد_القروض[[#This Row],[تاريخ
الدفع]]="",0,أقساط_تسديد_القروض[[#This Row],[الفائدة]]+أقساط_تسديد_القروض[[#This Row],[رأس المال]]+أقساط_تسديد_القروض[[#This Row],[ضريبة
الملكية]])</f>
        <v>1447.3366789816</v>
      </c>
      <c r="I68" s="22">
        <f ca="1">IF(أقساط_تسديد_القروض[[#This Row],[تاريخ
الدفع]]="",0,أقساط_تسديد_القروض[[#This Row],[الرصيد
الافتتاحي]]-أقساط_تسديد_القروض[[#This Row],[رأس المال]])</f>
        <v>182102.54129735153</v>
      </c>
      <c r="J68" s="27">
        <f ca="1">IF(أقساط_تسديد_القروض[[#This Row],[الختامي
الافتتاحي]]&gt;0,الصف_الأخير-ROW(),0)</f>
        <v>295</v>
      </c>
    </row>
    <row r="69" spans="2:10" ht="15" customHeight="1" x14ac:dyDescent="0.2">
      <c r="B69" s="26">
        <f>ROWS($B$4:B69)</f>
        <v>66</v>
      </c>
      <c r="C69" s="28">
        <f ca="1">IF(القيم_التي_تم_إدخالها,IF(أقساط_تسديد_القروض[[#This Row],[الرقم]]&lt;=مدة_القرض,IF(ROW()-ROW(أقساط_تسديد_القروض[[#Headers], [تاريخ
الدفع]])=1,بداية_القرض,IF(I68&gt;0,EDATE(C68,1),"")),""),"")</f>
        <v>45217</v>
      </c>
      <c r="D69" s="22">
        <f ca="1">IF(ROW()-ROW(أقساط_تسديد_القروض[[#Headers], [الرصيد
الافتتاحي]])=1,قيمة_القرض,IF(أقساط_تسديد_القروض[[#This Row],[تاريخ
الدفع]]="",0,INDEX(أقساط_تسديد_القروض[], ROW()-4,8)))</f>
        <v>182102.54129735153</v>
      </c>
      <c r="E69" s="22">
        <f ca="1">IF(القيم_التي_تم_إدخالها,IF(ROW()-ROW(أقساط_تسديد_القروض[[#Headers], [الفائدة]])=1,-IPMT(معدل_الفائدة/12,1,مدة_القرض-ROWS($C$4:C69)+1,أقساط_تسديد_القروض[[#This Row],[الرصيد
الافتتاحي]]),IFERROR(-IPMT(معدل_الفائدة/12,1,أقساط_تسديد_القروض[[#This Row],[المبلغ
المتبقي]],D70),0)),0)</f>
        <v>757.44857766694258</v>
      </c>
      <c r="F69" s="22">
        <f ca="1">IFERROR(IF(AND(القيم_التي_تم_إدخالها,أقساط_تسديد_القروض[[#This Row],[تاريخ
الدفع]]&lt;&gt;""),-PPMT(معدل_الفائدة/12,1,مدة_القرض-ROWS($C$4:C69)+1,أقساط_تسديد_القروض[[#This Row],[الرصيد
الافتتاحي]]),""),0)</f>
        <v>314.88265728531303</v>
      </c>
      <c r="G69" s="22">
        <f ca="1">IF(أقساط_تسديد_القروض[[#This Row],[تاريخ
الدفع]]="",0,قيمة_ضريبة_الملكية)</f>
        <v>375</v>
      </c>
      <c r="H69" s="22">
        <f ca="1">IF(أقساط_تسديد_القروض[[#This Row],[تاريخ
الدفع]]="",0,أقساط_تسديد_القروض[[#This Row],[الفائدة]]+أقساط_تسديد_القروض[[#This Row],[رأس المال]]+أقساط_تسديد_القروض[[#This Row],[ضريبة
الملكية]])</f>
        <v>1447.3312349522557</v>
      </c>
      <c r="I69" s="22">
        <f ca="1">IF(أقساط_تسديد_القروض[[#This Row],[تاريخ
الدفع]]="",0,أقساط_تسديد_القروض[[#This Row],[الرصيد
الافتتاحي]]-أقساط_تسديد_القروض[[#This Row],[رأس المال]])</f>
        <v>181787.65864006622</v>
      </c>
      <c r="J69" s="27">
        <f ca="1">IF(أقساط_تسديد_القروض[[#This Row],[الختامي
الافتتاحي]]&gt;0,الصف_الأخير-ROW(),0)</f>
        <v>294</v>
      </c>
    </row>
    <row r="70" spans="2:10" ht="15" customHeight="1" x14ac:dyDescent="0.2">
      <c r="B70" s="26">
        <f>ROWS($B$4:B70)</f>
        <v>67</v>
      </c>
      <c r="C70" s="28">
        <f ca="1">IF(القيم_التي_تم_إدخالها,IF(أقساط_تسديد_القروض[[#This Row],[الرقم]]&lt;=مدة_القرض,IF(ROW()-ROW(أقساط_تسديد_القروض[[#Headers], [تاريخ
الدفع]])=1,بداية_القرض,IF(I69&gt;0,EDATE(C69,1),"")),""),"")</f>
        <v>45248</v>
      </c>
      <c r="D70" s="22">
        <f ca="1">IF(ROW()-ROW(أقساط_تسديد_القروض[[#Headers], [الرصيد
الافتتاحي]])=1,قيمة_القرض,IF(أقساط_تسديد_القروض[[#This Row],[تاريخ
الدفع]]="",0,INDEX(أقساط_تسديد_القروض[], ROW()-4,8)))</f>
        <v>181787.65864006622</v>
      </c>
      <c r="E70" s="22">
        <f ca="1">IF(القيم_التي_تم_إدخالها,IF(ROW()-ROW(أقساط_تسديد_القروض[[#Headers], [الفائدة]])=1,-IPMT(معدل_الفائدة/12,1,مدة_القرض-ROWS($C$4:C70)+1,أقساط_تسديد_القروض[[#This Row],[الرصيد
الافتتاحي]]),IFERROR(-IPMT(معدل_الفائدة/12,1,أقساط_تسديد_القروض[[#This Row],[المبلغ
المتبقي]],D71),0)),0)</f>
        <v>756.13109988212034</v>
      </c>
      <c r="F70" s="22">
        <f ca="1">IFERROR(IF(AND(القيم_التي_تم_إدخالها,أقساط_تسديد_القروض[[#This Row],[تاريخ
الدفع]]&lt;&gt;""),-PPMT(معدل_الفائدة/12,1,مدة_القرض-ROWS($C$4:C70)+1,أقساط_تسديد_القروض[[#This Row],[الرصيد
الافتتاحي]]),""),0)</f>
        <v>316.19466835733533</v>
      </c>
      <c r="G70" s="22">
        <f ca="1">IF(أقساط_تسديد_القروض[[#This Row],[تاريخ
الدفع]]="",0,قيمة_ضريبة_الملكية)</f>
        <v>375</v>
      </c>
      <c r="H70" s="22">
        <f ca="1">IF(أقساط_تسديد_القروض[[#This Row],[تاريخ
الدفع]]="",0,أقساط_تسديد_القروض[[#This Row],[الفائدة]]+أقساط_تسديد_القروض[[#This Row],[رأس المال]]+أقساط_تسديد_القروض[[#This Row],[ضريبة
الملكية]])</f>
        <v>1447.3257682394556</v>
      </c>
      <c r="I70" s="22">
        <f ca="1">IF(أقساط_تسديد_القروض[[#This Row],[تاريخ
الدفع]]="",0,أقساط_تسديد_القروض[[#This Row],[الرصيد
الافتتاحي]]-أقساط_تسديد_القروض[[#This Row],[رأس المال]])</f>
        <v>181471.46397170887</v>
      </c>
      <c r="J70" s="27">
        <f ca="1">IF(أقساط_تسديد_القروض[[#This Row],[الختامي
الافتتاحي]]&gt;0,الصف_الأخير-ROW(),0)</f>
        <v>293</v>
      </c>
    </row>
    <row r="71" spans="2:10" ht="15" customHeight="1" x14ac:dyDescent="0.2">
      <c r="B71" s="26">
        <f>ROWS($B$4:B71)</f>
        <v>68</v>
      </c>
      <c r="C71" s="28">
        <f ca="1">IF(القيم_التي_تم_إدخالها,IF(أقساط_تسديد_القروض[[#This Row],[الرقم]]&lt;=مدة_القرض,IF(ROW()-ROW(أقساط_تسديد_القروض[[#Headers], [تاريخ
الدفع]])=1,بداية_القرض,IF(I70&gt;0,EDATE(C70,1),"")),""),"")</f>
        <v>45278</v>
      </c>
      <c r="D71" s="22">
        <f ca="1">IF(ROW()-ROW(أقساط_تسديد_القروض[[#Headers], [الرصيد
الافتتاحي]])=1,قيمة_القرض,IF(أقساط_تسديد_القروض[[#This Row],[تاريخ
الدفع]]="",0,INDEX(أقساط_تسديد_القروض[], ROW()-4,8)))</f>
        <v>181471.46397170887</v>
      </c>
      <c r="E71" s="22">
        <f ca="1">IF(القيم_التي_تم_إدخالها,IF(ROW()-ROW(أقساط_تسديد_القروض[[#Headers], [الفائدة]])=1,-IPMT(معدل_الفائدة/12,1,مدة_القرض-ROWS($C$4:C71)+1,أقساط_تسديد_القروض[[#This Row],[الرصيد
الافتتاحي]]),IFERROR(-IPMT(معدل_الفائدة/12,1,أقساط_تسديد_القروض[[#This Row],[المبلغ
المتبقي]],D72),0)),0)</f>
        <v>754.80813260652792</v>
      </c>
      <c r="F71" s="22">
        <f ca="1">IFERROR(IF(AND(القيم_التي_تم_إدخالها,أقساط_تسديد_القروض[[#This Row],[تاريخ
الدفع]]&lt;&gt;""),-PPMT(معدل_الفائدة/12,1,مدة_القرض-ROWS($C$4:C71)+1,أقساط_تسديد_القروض[[#This Row],[الرصيد
الافتتاحي]]),""),0)</f>
        <v>317.51214614215741</v>
      </c>
      <c r="G71" s="22">
        <f ca="1">IF(أقساط_تسديد_القروض[[#This Row],[تاريخ
الدفع]]="",0,قيمة_ضريبة_الملكية)</f>
        <v>375</v>
      </c>
      <c r="H71" s="22">
        <f ca="1">IF(أقساط_تسديد_القروض[[#This Row],[تاريخ
الدفع]]="",0,أقساط_تسديد_القروض[[#This Row],[الفائدة]]+أقساط_تسديد_القروض[[#This Row],[رأس المال]]+أقساط_تسديد_القروض[[#This Row],[ضريبة
الملكية]])</f>
        <v>1447.3202787486853</v>
      </c>
      <c r="I71" s="22">
        <f ca="1">IF(أقساط_تسديد_القروض[[#This Row],[تاريخ
الدفع]]="",0,أقساط_تسديد_القروض[[#This Row],[الرصيد
الافتتاحي]]-أقساط_تسديد_القروض[[#This Row],[رأس المال]])</f>
        <v>181153.95182556671</v>
      </c>
      <c r="J71" s="27">
        <f ca="1">IF(أقساط_تسديد_القروض[[#This Row],[الختامي
الافتتاحي]]&gt;0,الصف_الأخير-ROW(),0)</f>
        <v>292</v>
      </c>
    </row>
    <row r="72" spans="2:10" ht="15" customHeight="1" x14ac:dyDescent="0.2">
      <c r="B72" s="26">
        <f>ROWS($B$4:B72)</f>
        <v>69</v>
      </c>
      <c r="C72" s="28">
        <f ca="1">IF(القيم_التي_تم_إدخالها,IF(أقساط_تسديد_القروض[[#This Row],[الرقم]]&lt;=مدة_القرض,IF(ROW()-ROW(أقساط_تسديد_القروض[[#Headers], [تاريخ
الدفع]])=1,بداية_القرض,IF(I71&gt;0,EDATE(C71,1),"")),""),"")</f>
        <v>45309</v>
      </c>
      <c r="D72" s="22">
        <f ca="1">IF(ROW()-ROW(أقساط_تسديد_القروض[[#Headers], [الرصيد
الافتتاحي]])=1,قيمة_القرض,IF(أقساط_تسديد_القروض[[#This Row],[تاريخ
الدفع]]="",0,INDEX(أقساط_تسديد_القروض[], ROW()-4,8)))</f>
        <v>181153.95182556671</v>
      </c>
      <c r="E72" s="22">
        <f ca="1">IF(القيم_التي_تم_إدخالها,IF(ROW()-ROW(أقساط_تسديد_القروض[[#Headers], [الفائدة]])=1,-IPMT(معدل_الفائدة/12,1,مدة_القرض-ROWS($C$4:C72)+1,أقساط_تسديد_القروض[[#This Row],[الرصيد
الافتتاحي]]),IFERROR(-IPMT(معدل_الفائدة/12,1,أقساط_تسديد_القروض[[#This Row],[المبلغ
المتبقي]],D73),0)),0)</f>
        <v>753.47965296728739</v>
      </c>
      <c r="F72" s="22">
        <f ca="1">IFERROR(IF(AND(القيم_التي_تم_إدخالها,أقساط_تسديد_القروض[[#This Row],[تاريخ
الدفع]]&lt;&gt;""),-PPMT(معدل_الفائدة/12,1,مدة_القرض-ROWS($C$4:C72)+1,أقساط_تسديد_القروض[[#This Row],[الرصيد
الافتتاحي]]),""),0)</f>
        <v>318.83511341774988</v>
      </c>
      <c r="G72" s="22">
        <f ca="1">IF(أقساط_تسديد_القروض[[#This Row],[تاريخ
الدفع]]="",0,قيمة_ضريبة_الملكية)</f>
        <v>375</v>
      </c>
      <c r="H72" s="22">
        <f ca="1">IF(أقساط_تسديد_القروض[[#This Row],[تاريخ
الدفع]]="",0,أقساط_تسديد_القروض[[#This Row],[الفائدة]]+أقساط_تسديد_القروض[[#This Row],[رأس المال]]+أقساط_تسديد_القروض[[#This Row],[ضريبة
الملكية]])</f>
        <v>1447.3147663850373</v>
      </c>
      <c r="I72" s="22">
        <f ca="1">IF(أقساط_تسديد_القروض[[#This Row],[تاريخ
الدفع]]="",0,أقساط_تسديد_القروض[[#This Row],[الرصيد
الافتتاحي]]-أقساط_تسديد_القروض[[#This Row],[رأس المال]])</f>
        <v>180835.11671214897</v>
      </c>
      <c r="J72" s="27">
        <f ca="1">IF(أقساط_تسديد_القروض[[#This Row],[الختامي
الافتتاحي]]&gt;0,الصف_الأخير-ROW(),0)</f>
        <v>291</v>
      </c>
    </row>
    <row r="73" spans="2:10" ht="15" customHeight="1" x14ac:dyDescent="0.2">
      <c r="B73" s="26">
        <f>ROWS($B$4:B73)</f>
        <v>70</v>
      </c>
      <c r="C73" s="28">
        <f ca="1">IF(القيم_التي_تم_إدخالها,IF(أقساط_تسديد_القروض[[#This Row],[الرقم]]&lt;=مدة_القرض,IF(ROW()-ROW(أقساط_تسديد_القروض[[#Headers], [تاريخ
الدفع]])=1,بداية_القرض,IF(I72&gt;0,EDATE(C72,1),"")),""),"")</f>
        <v>45340</v>
      </c>
      <c r="D73" s="22">
        <f ca="1">IF(ROW()-ROW(أقساط_تسديد_القروض[[#Headers], [الرصيد
الافتتاحي]])=1,قيمة_القرض,IF(أقساط_تسديد_القروض[[#This Row],[تاريخ
الدفع]]="",0,INDEX(أقساط_تسديد_القروض[], ROW()-4,8)))</f>
        <v>180835.11671214897</v>
      </c>
      <c r="E73" s="22">
        <f ca="1">IF(القيم_التي_تم_إدخالها,IF(ROW()-ROW(أقساط_تسديد_القروض[[#Headers], [الفائدة]])=1,-IPMT(معدل_الفائدة/12,1,مدة_القرض-ROWS($C$4:C73)+1,أقساط_تسديد_القروض[[#This Row],[الرصيد
الافتتاحي]]),IFERROR(-IPMT(معدل_الفائدة/12,1,أقساط_تسديد_القروض[[#This Row],[المبلغ
المتبقي]],D74),0)),0)</f>
        <v>752.14563799621658</v>
      </c>
      <c r="F73" s="22">
        <f ca="1">IFERROR(IF(AND(القيم_التي_تم_إدخالها,أقساط_تسديد_القروض[[#This Row],[تاريخ
الدفع]]&lt;&gt;""),-PPMT(معدل_الفائدة/12,1,مدة_القرض-ROWS($C$4:C73)+1,أقساط_تسديد_القروض[[#This Row],[الرصيد
الافتتاحي]]),""),0)</f>
        <v>320.16359305699041</v>
      </c>
      <c r="G73" s="22">
        <f ca="1">IF(أقساط_تسديد_القروض[[#This Row],[تاريخ
الدفع]]="",0,قيمة_ضريبة_الملكية)</f>
        <v>375</v>
      </c>
      <c r="H73" s="22">
        <f ca="1">IF(أقساط_تسديد_القروض[[#This Row],[تاريخ
الدفع]]="",0,أقساط_تسديد_القروض[[#This Row],[الفائدة]]+أقساط_تسديد_القروض[[#This Row],[رأس المال]]+أقساط_تسديد_القروض[[#This Row],[ضريبة
الملكية]])</f>
        <v>1447.309231053207</v>
      </c>
      <c r="I73" s="22">
        <f ca="1">IF(أقساط_تسديد_القروض[[#This Row],[تاريخ
الدفع]]="",0,أقساط_تسديد_القروض[[#This Row],[الرصيد
الافتتاحي]]-أقساط_تسديد_القروض[[#This Row],[رأس المال]])</f>
        <v>180514.95311909198</v>
      </c>
      <c r="J73" s="27">
        <f ca="1">IF(أقساط_تسديد_القروض[[#This Row],[الختامي
الافتتاحي]]&gt;0,الصف_الأخير-ROW(),0)</f>
        <v>290</v>
      </c>
    </row>
    <row r="74" spans="2:10" ht="15" customHeight="1" x14ac:dyDescent="0.2">
      <c r="B74" s="26">
        <f>ROWS($B$4:B74)</f>
        <v>71</v>
      </c>
      <c r="C74" s="28">
        <f ca="1">IF(القيم_التي_تم_إدخالها,IF(أقساط_تسديد_القروض[[#This Row],[الرقم]]&lt;=مدة_القرض,IF(ROW()-ROW(أقساط_تسديد_القروض[[#Headers], [تاريخ
الدفع]])=1,بداية_القرض,IF(I73&gt;0,EDATE(C73,1),"")),""),"")</f>
        <v>45369</v>
      </c>
      <c r="D74" s="22">
        <f ca="1">IF(ROW()-ROW(أقساط_تسديد_القروض[[#Headers], [الرصيد
الافتتاحي]])=1,قيمة_القرض,IF(أقساط_تسديد_القروض[[#This Row],[تاريخ
الدفع]]="",0,INDEX(أقساط_تسديد_القروض[], ROW()-4,8)))</f>
        <v>180514.95311909198</v>
      </c>
      <c r="E74" s="22">
        <f ca="1">IF(القيم_التي_تم_إدخالها,IF(ROW()-ROW(أقساط_تسديد_القروض[[#Headers], [الفائدة]])=1,-IPMT(معدل_الفائدة/12,1,مدة_القرض-ROWS($C$4:C74)+1,أقساط_تسديد_القروض[[#This Row],[الرصيد
الافتتاحي]]),IFERROR(-IPMT(معدل_الفائدة/12,1,أقساط_تسديد_القروض[[#This Row],[المبلغ
المتبقي]],D75),0)),0)</f>
        <v>750.80606462943297</v>
      </c>
      <c r="F74" s="22">
        <f ca="1">IFERROR(IF(AND(القيم_التي_تم_إدخالها,أقساط_تسديد_القروض[[#This Row],[تاريخ
الدفع]]&lt;&gt;""),-PPMT(معدل_الفائدة/12,1,مدة_القرض-ROWS($C$4:C74)+1,أقساط_تسديد_القروض[[#This Row],[الرصيد
الافتتاحي]]),""),0)</f>
        <v>321.49760802806122</v>
      </c>
      <c r="G74" s="22">
        <f ca="1">IF(أقساط_تسديد_القروض[[#This Row],[تاريخ
الدفع]]="",0,قيمة_ضريبة_الملكية)</f>
        <v>375</v>
      </c>
      <c r="H74" s="22">
        <f ca="1">IF(أقساط_تسديد_القروض[[#This Row],[تاريخ
الدفع]]="",0,أقساط_تسديد_القروض[[#This Row],[الفائدة]]+أقساط_تسديد_القروض[[#This Row],[رأس المال]]+أقساط_تسديد_القروض[[#This Row],[ضريبة
الملكية]])</f>
        <v>1447.3036726574942</v>
      </c>
      <c r="I74" s="22">
        <f ca="1">IF(أقساط_تسديد_القروض[[#This Row],[تاريخ
الدفع]]="",0,أقساط_تسديد_القروض[[#This Row],[الرصيد
الافتتاحي]]-أقساط_تسديد_القروض[[#This Row],[رأس المال]])</f>
        <v>180193.45551106392</v>
      </c>
      <c r="J74" s="27">
        <f ca="1">IF(أقساط_تسديد_القروض[[#This Row],[الختامي
الافتتاحي]]&gt;0,الصف_الأخير-ROW(),0)</f>
        <v>289</v>
      </c>
    </row>
    <row r="75" spans="2:10" ht="15" customHeight="1" x14ac:dyDescent="0.2">
      <c r="B75" s="26">
        <f>ROWS($B$4:B75)</f>
        <v>72</v>
      </c>
      <c r="C75" s="28">
        <f ca="1">IF(القيم_التي_تم_إدخالها,IF(أقساط_تسديد_القروض[[#This Row],[الرقم]]&lt;=مدة_القرض,IF(ROW()-ROW(أقساط_تسديد_القروض[[#Headers], [تاريخ
الدفع]])=1,بداية_القرض,IF(I74&gt;0,EDATE(C74,1),"")),""),"")</f>
        <v>45400</v>
      </c>
      <c r="D75" s="22">
        <f ca="1">IF(ROW()-ROW(أقساط_تسديد_القروض[[#Headers], [الرصيد
الافتتاحي]])=1,قيمة_القرض,IF(أقساط_تسديد_القروض[[#This Row],[تاريخ
الدفع]]="",0,INDEX(أقساط_تسديد_القروض[], ROW()-4,8)))</f>
        <v>180193.45551106392</v>
      </c>
      <c r="E75" s="22">
        <f ca="1">IF(القيم_التي_تم_إدخالها,IF(ROW()-ROW(أقساط_تسديد_القروض[[#Headers], [الفائدة]])=1,-IPMT(معدل_الفائدة/12,1,مدة_القرض-ROWS($C$4:C75)+1,أقساط_تسديد_القروض[[#This Row],[الرصيد
الافتتاحي]]),IFERROR(-IPMT(معدل_الفائدة/12,1,أقساط_تسديد_القروض[[#This Row],[المبلغ
المتبقي]],D76),0)),0)</f>
        <v>749.46090970695457</v>
      </c>
      <c r="F75" s="22">
        <f ca="1">IFERROR(IF(AND(القيم_التي_تم_إدخالها,أقساط_تسديد_القروض[[#This Row],[تاريخ
الدفع]]&lt;&gt;""),-PPMT(معدل_الفائدة/12,1,مدة_القرض-ROWS($C$4:C75)+1,أقساط_تسديد_القروض[[#This Row],[الرصيد
الافتتاحي]]),""),0)</f>
        <v>322.83718139484472</v>
      </c>
      <c r="G75" s="22">
        <f ca="1">IF(أقساط_تسديد_القروض[[#This Row],[تاريخ
الدفع]]="",0,قيمة_ضريبة_الملكية)</f>
        <v>375</v>
      </c>
      <c r="H75" s="22">
        <f ca="1">IF(أقساط_تسديد_القروض[[#This Row],[تاريخ
الدفع]]="",0,أقساط_تسديد_القروض[[#This Row],[الفائدة]]+أقساط_تسديد_القروض[[#This Row],[رأس المال]]+أقساط_تسديد_القروض[[#This Row],[ضريبة
الملكية]])</f>
        <v>1447.2980911017994</v>
      </c>
      <c r="I75" s="22">
        <f ca="1">IF(أقساط_تسديد_القروض[[#This Row],[تاريخ
الدفع]]="",0,أقساط_تسديد_القروض[[#This Row],[الرصيد
الافتتاحي]]-أقساط_تسديد_القروض[[#This Row],[رأس المال]])</f>
        <v>179870.61832966909</v>
      </c>
      <c r="J75" s="27">
        <f ca="1">IF(أقساط_تسديد_القروض[[#This Row],[الختامي
الافتتاحي]]&gt;0,الصف_الأخير-ROW(),0)</f>
        <v>288</v>
      </c>
    </row>
    <row r="76" spans="2:10" ht="15" customHeight="1" x14ac:dyDescent="0.2">
      <c r="B76" s="26">
        <f>ROWS($B$4:B76)</f>
        <v>73</v>
      </c>
      <c r="C76" s="28">
        <f ca="1">IF(القيم_التي_تم_إدخالها,IF(أقساط_تسديد_القروض[[#This Row],[الرقم]]&lt;=مدة_القرض,IF(ROW()-ROW(أقساط_تسديد_القروض[[#Headers], [تاريخ
الدفع]])=1,بداية_القرض,IF(I75&gt;0,EDATE(C75,1),"")),""),"")</f>
        <v>45430</v>
      </c>
      <c r="D76" s="22">
        <f ca="1">IF(ROW()-ROW(أقساط_تسديد_القروض[[#Headers], [الرصيد
الافتتاحي]])=1,قيمة_القرض,IF(أقساط_تسديد_القروض[[#This Row],[تاريخ
الدفع]]="",0,INDEX(أقساط_تسديد_القروض[], ROW()-4,8)))</f>
        <v>179870.61832966909</v>
      </c>
      <c r="E76" s="22">
        <f ca="1">IF(القيم_التي_تم_إدخالها,IF(ROW()-ROW(أقساط_تسديد_القروض[[#Headers], [الفائدة]])=1,-IPMT(معدل_الفائدة/12,1,مدة_القرض-ROWS($C$4:C76)+1,أقساط_تسديد_القروض[[#This Row],[الرصيد
الافتتاحي]]),IFERROR(-IPMT(معدل_الفائدة/12,1,أقساط_تسديد_القروض[[#This Row],[المبلغ
المتبقي]],D77),0)),0)</f>
        <v>748.11014997229904</v>
      </c>
      <c r="F76" s="22">
        <f ca="1">IFERROR(IF(AND(القيم_التي_تم_إدخالها,أقساط_تسديد_القروض[[#This Row],[تاريخ
الدفع]]&lt;&gt;""),-PPMT(معدل_الفائدة/12,1,مدة_القرض-ROWS($C$4:C76)+1,أقساط_تسديد_القروض[[#This Row],[الرصيد
الافتتاحي]]),""),0)</f>
        <v>324.18233631732335</v>
      </c>
      <c r="G76" s="22">
        <f ca="1">IF(أقساط_تسديد_القروض[[#This Row],[تاريخ
الدفع]]="",0,قيمة_ضريبة_الملكية)</f>
        <v>375</v>
      </c>
      <c r="H76" s="22">
        <f ca="1">IF(أقساط_تسديد_القروض[[#This Row],[تاريخ
الدفع]]="",0,أقساط_تسديد_القروض[[#This Row],[الفائدة]]+أقساط_تسديد_القروض[[#This Row],[رأس المال]]+أقساط_تسديد_القروض[[#This Row],[ضريبة
الملكية]])</f>
        <v>1447.2924862896225</v>
      </c>
      <c r="I76" s="22">
        <f ca="1">IF(أقساط_تسديد_القروض[[#This Row],[تاريخ
الدفع]]="",0,أقساط_تسديد_القروض[[#This Row],[الرصيد
الافتتاحي]]-أقساط_تسديد_القروض[[#This Row],[رأس المال]])</f>
        <v>179546.43599335177</v>
      </c>
      <c r="J76" s="27">
        <f ca="1">IF(أقساط_تسديد_القروض[[#This Row],[الختامي
الافتتاحي]]&gt;0,الصف_الأخير-ROW(),0)</f>
        <v>287</v>
      </c>
    </row>
    <row r="77" spans="2:10" ht="15" customHeight="1" x14ac:dyDescent="0.2">
      <c r="B77" s="26">
        <f>ROWS($B$4:B77)</f>
        <v>74</v>
      </c>
      <c r="C77" s="28">
        <f ca="1">IF(القيم_التي_تم_إدخالها,IF(أقساط_تسديد_القروض[[#This Row],[الرقم]]&lt;=مدة_القرض,IF(ROW()-ROW(أقساط_تسديد_القروض[[#Headers], [تاريخ
الدفع]])=1,بداية_القرض,IF(I76&gt;0,EDATE(C76,1),"")),""),"")</f>
        <v>45461</v>
      </c>
      <c r="D77" s="22">
        <f ca="1">IF(ROW()-ROW(أقساط_تسديد_القروض[[#Headers], [الرصيد
الافتتاحي]])=1,قيمة_القرض,IF(أقساط_تسديد_القروض[[#This Row],[تاريخ
الدفع]]="",0,INDEX(أقساط_تسديد_القروض[], ROW()-4,8)))</f>
        <v>179546.43599335177</v>
      </c>
      <c r="E77" s="22">
        <f ca="1">IF(القيم_التي_تم_إدخالها,IF(ROW()-ROW(أقساط_تسديد_القروض[[#Headers], [الفائدة]])=1,-IPMT(معدل_الفائدة/12,1,مدة_القرض-ROWS($C$4:C77)+1,أقساط_تسديد_القروض[[#This Row],[الرصيد
الافتتاحي]]),IFERROR(-IPMT(معدل_الفائدة/12,1,أقساط_تسديد_القروض[[#This Row],[المبلغ
المتبقي]],D78),0)),0)</f>
        <v>746.75376207208251</v>
      </c>
      <c r="F77" s="22">
        <f ca="1">IFERROR(IF(AND(القيم_التي_تم_إدخالها,أقساط_تسديد_القروض[[#This Row],[تاريخ
الدفع]]&lt;&gt;""),-PPMT(معدل_الفائدة/12,1,مدة_القرض-ROWS($C$4:C77)+1,أقساط_تسديد_القروض[[#This Row],[الرصيد
الافتتاحي]]),""),0)</f>
        <v>325.53309605197876</v>
      </c>
      <c r="G77" s="22">
        <f ca="1">IF(أقساط_تسديد_القروض[[#This Row],[تاريخ
الدفع]]="",0,قيمة_ضريبة_الملكية)</f>
        <v>375</v>
      </c>
      <c r="H77" s="22">
        <f ca="1">IF(أقساط_تسديد_القروض[[#This Row],[تاريخ
الدفع]]="",0,أقساط_تسديد_القروض[[#This Row],[الفائدة]]+أقساط_تسديد_القروض[[#This Row],[رأس المال]]+أقساط_تسديد_القروض[[#This Row],[ضريبة
الملكية]])</f>
        <v>1447.2868581240614</v>
      </c>
      <c r="I77" s="22">
        <f ca="1">IF(أقساط_تسديد_القروض[[#This Row],[تاريخ
الدفع]]="",0,أقساط_تسديد_القروض[[#This Row],[الرصيد
الافتتاحي]]-أقساط_تسديد_القروض[[#This Row],[رأس المال]])</f>
        <v>179220.90289729979</v>
      </c>
      <c r="J77" s="27">
        <f ca="1">IF(أقساط_تسديد_القروض[[#This Row],[الختامي
الافتتاحي]]&gt;0,الصف_الأخير-ROW(),0)</f>
        <v>286</v>
      </c>
    </row>
    <row r="78" spans="2:10" ht="15" customHeight="1" x14ac:dyDescent="0.2">
      <c r="B78" s="26">
        <f>ROWS($B$4:B78)</f>
        <v>75</v>
      </c>
      <c r="C78" s="28">
        <f ca="1">IF(القيم_التي_تم_إدخالها,IF(أقساط_تسديد_القروض[[#This Row],[الرقم]]&lt;=مدة_القرض,IF(ROW()-ROW(أقساط_تسديد_القروض[[#Headers], [تاريخ
الدفع]])=1,بداية_القرض,IF(I77&gt;0,EDATE(C77,1),"")),""),"")</f>
        <v>45491</v>
      </c>
      <c r="D78" s="22">
        <f ca="1">IF(ROW()-ROW(أقساط_تسديد_القروض[[#Headers], [الرصيد
الافتتاحي]])=1,قيمة_القرض,IF(أقساط_تسديد_القروض[[#This Row],[تاريخ
الدفع]]="",0,INDEX(أقساط_تسديد_القروض[], ROW()-4,8)))</f>
        <v>179220.90289729979</v>
      </c>
      <c r="E78" s="22">
        <f ca="1">IF(القيم_التي_تم_إدخالها,IF(ROW()-ROW(أقساط_تسديد_القروض[[#Headers], [الفائدة]])=1,-IPMT(معدل_الفائدة/12,1,مدة_القرض-ROWS($C$4:C78)+1,أقساط_تسديد_القروض[[#This Row],[الرصيد
الافتتاحي]]),IFERROR(-IPMT(معدل_الفائدة/12,1,أقساط_تسديد_القروض[[#This Row],[المبلغ
المتبقي]],D79),0)),0)</f>
        <v>745.39172255561493</v>
      </c>
      <c r="F78" s="22">
        <f ca="1">IFERROR(IF(AND(القيم_التي_تم_إدخالها,أقساط_تسديد_القروض[[#This Row],[تاريخ
الدفع]]&lt;&gt;""),-PPMT(معدل_الفائدة/12,1,مدة_القرض-ROWS($C$4:C78)+1,أقساط_تسديد_القروض[[#This Row],[الرصيد
الافتتاحي]]),""),0)</f>
        <v>326.88948395219546</v>
      </c>
      <c r="G78" s="22">
        <f ca="1">IF(أقساط_تسديد_القروض[[#This Row],[تاريخ
الدفع]]="",0,قيمة_ضريبة_الملكية)</f>
        <v>375</v>
      </c>
      <c r="H78" s="22">
        <f ca="1">IF(أقساط_تسديد_القروض[[#This Row],[تاريخ
الدفع]]="",0,أقساط_تسديد_القروض[[#This Row],[الفائدة]]+أقساط_تسديد_القروض[[#This Row],[رأس المال]]+أقساط_تسديد_القروض[[#This Row],[ضريبة
الملكية]])</f>
        <v>1447.2812065078103</v>
      </c>
      <c r="I78" s="22">
        <f ca="1">IF(أقساط_تسديد_القروض[[#This Row],[تاريخ
الدفع]]="",0,أقساط_تسديد_القروض[[#This Row],[الرصيد
الافتتاحي]]-أقساط_تسديد_القروض[[#This Row],[رأس المال]])</f>
        <v>178894.01341334759</v>
      </c>
      <c r="J78" s="27">
        <f ca="1">IF(أقساط_تسديد_القروض[[#This Row],[الختامي
الافتتاحي]]&gt;0,الصف_الأخير-ROW(),0)</f>
        <v>285</v>
      </c>
    </row>
    <row r="79" spans="2:10" ht="15" customHeight="1" x14ac:dyDescent="0.2">
      <c r="B79" s="26">
        <f>ROWS($B$4:B79)</f>
        <v>76</v>
      </c>
      <c r="C79" s="28">
        <f ca="1">IF(القيم_التي_تم_إدخالها,IF(أقساط_تسديد_القروض[[#This Row],[الرقم]]&lt;=مدة_القرض,IF(ROW()-ROW(أقساط_تسديد_القروض[[#Headers], [تاريخ
الدفع]])=1,بداية_القرض,IF(I78&gt;0,EDATE(C78,1),"")),""),"")</f>
        <v>45522</v>
      </c>
      <c r="D79" s="22">
        <f ca="1">IF(ROW()-ROW(أقساط_تسديد_القروض[[#Headers], [الرصيد
الافتتاحي]])=1,قيمة_القرض,IF(أقساط_تسديد_القروض[[#This Row],[تاريخ
الدفع]]="",0,INDEX(أقساط_تسديد_القروض[], ROW()-4,8)))</f>
        <v>178894.01341334759</v>
      </c>
      <c r="E79" s="22">
        <f ca="1">IF(القيم_التي_تم_إدخالها,IF(ROW()-ROW(أقساط_تسديد_القروض[[#Headers], [الفائدة]])=1,-IPMT(معدل_الفائدة/12,1,مدة_القرض-ROWS($C$4:C79)+1,أقساط_تسديد_القروض[[#This Row],[الرصيد
الافتتاحي]]),IFERROR(-IPMT(معدل_الفائدة/12,1,أقساط_تسديد_القروض[[#This Row],[المبلغ
المتبقي]],D80),0)),0)</f>
        <v>744.02400787449551</v>
      </c>
      <c r="F79" s="22">
        <f ca="1">IFERROR(IF(AND(القيم_التي_تم_إدخالها,أقساط_تسديد_القروض[[#This Row],[تاريخ
الدفع]]&lt;&gt;""),-PPMT(معدل_الفائدة/12,1,مدة_القرض-ROWS($C$4:C79)+1,أقساط_تسديد_القروض[[#This Row],[الرصيد
الافتتاحي]]),""),0)</f>
        <v>328.25152346866287</v>
      </c>
      <c r="G79" s="22">
        <f ca="1">IF(أقساط_تسديد_القروض[[#This Row],[تاريخ
الدفع]]="",0,قيمة_ضريبة_الملكية)</f>
        <v>375</v>
      </c>
      <c r="H79" s="22">
        <f ca="1">IF(أقساط_تسديد_القروض[[#This Row],[تاريخ
الدفع]]="",0,أقساط_تسديد_القروض[[#This Row],[الفائدة]]+أقساط_تسديد_القروض[[#This Row],[رأس المال]]+أقساط_تسديد_القروض[[#This Row],[ضريبة
الملكية]])</f>
        <v>1447.2755313431585</v>
      </c>
      <c r="I79" s="22">
        <f ca="1">IF(أقساط_تسديد_القروض[[#This Row],[تاريخ
الدفع]]="",0,أقساط_تسديد_القروض[[#This Row],[الرصيد
الافتتاحي]]-أقساط_تسديد_القروض[[#This Row],[رأس المال]])</f>
        <v>178565.76188987892</v>
      </c>
      <c r="J79" s="27">
        <f ca="1">IF(أقساط_تسديد_القروض[[#This Row],[الختامي
الافتتاحي]]&gt;0,الصف_الأخير-ROW(),0)</f>
        <v>284</v>
      </c>
    </row>
    <row r="80" spans="2:10" ht="15" customHeight="1" x14ac:dyDescent="0.2">
      <c r="B80" s="26">
        <f>ROWS($B$4:B80)</f>
        <v>77</v>
      </c>
      <c r="C80" s="28">
        <f ca="1">IF(القيم_التي_تم_إدخالها,IF(أقساط_تسديد_القروض[[#This Row],[الرقم]]&lt;=مدة_القرض,IF(ROW()-ROW(أقساط_تسديد_القروض[[#Headers], [تاريخ
الدفع]])=1,بداية_القرض,IF(I79&gt;0,EDATE(C79,1),"")),""),"")</f>
        <v>45553</v>
      </c>
      <c r="D80" s="22">
        <f ca="1">IF(ROW()-ROW(أقساط_تسديد_القروض[[#Headers], [الرصيد
الافتتاحي]])=1,قيمة_القرض,IF(أقساط_تسديد_القروض[[#This Row],[تاريخ
الدفع]]="",0,INDEX(أقساط_تسديد_القروض[], ROW()-4,8)))</f>
        <v>178565.76188987892</v>
      </c>
      <c r="E80" s="22">
        <f ca="1">IF(القيم_التي_تم_إدخالها,IF(ROW()-ROW(أقساط_تسديد_القروض[[#Headers], [الفائدة]])=1,-IPMT(معدل_الفائدة/12,1,مدة_القرض-ROWS($C$4:C80)+1,أقساط_تسديد_القروض[[#This Row],[الرصيد
الافتتاحي]]),IFERROR(-IPMT(معدل_الفائدة/12,1,أقساط_تسديد_القروض[[#This Row],[المبلغ
المتبقي]],D81),0)),0)</f>
        <v>742.65059438220476</v>
      </c>
      <c r="F80" s="22">
        <f ca="1">IFERROR(IF(AND(القيم_التي_تم_إدخالها,أقساط_تسديد_القروض[[#This Row],[تاريخ
الدفع]]&lt;&gt;""),-PPMT(معدل_الفائدة/12,1,مدة_القرض-ROWS($C$4:C80)+1,أقساط_تسديد_القروض[[#This Row],[الرصيد
الافتتاحي]]),""),0)</f>
        <v>329.61923814978235</v>
      </c>
      <c r="G80" s="22">
        <f ca="1">IF(أقساط_تسديد_القروض[[#This Row],[تاريخ
الدفع]]="",0,قيمة_ضريبة_الملكية)</f>
        <v>375</v>
      </c>
      <c r="H80" s="22">
        <f ca="1">IF(أقساط_تسديد_القروض[[#This Row],[تاريخ
الدفع]]="",0,أقساط_تسديد_القروض[[#This Row],[الفائدة]]+أقساط_تسديد_القروض[[#This Row],[رأس المال]]+أقساط_تسديد_القروض[[#This Row],[ضريبة
الملكية]])</f>
        <v>1447.269832531987</v>
      </c>
      <c r="I80" s="22">
        <f ca="1">IF(أقساط_تسديد_القروض[[#This Row],[تاريخ
الدفع]]="",0,أقساط_تسديد_القروض[[#This Row],[الرصيد
الافتتاحي]]-أقساط_تسديد_القروض[[#This Row],[رأس المال]])</f>
        <v>178236.14265172914</v>
      </c>
      <c r="J80" s="27">
        <f ca="1">IF(أقساط_تسديد_القروض[[#This Row],[الختامي
الافتتاحي]]&gt;0,الصف_الأخير-ROW(),0)</f>
        <v>283</v>
      </c>
    </row>
    <row r="81" spans="2:10" ht="15" customHeight="1" x14ac:dyDescent="0.2">
      <c r="B81" s="26">
        <f>ROWS($B$4:B81)</f>
        <v>78</v>
      </c>
      <c r="C81" s="28">
        <f ca="1">IF(القيم_التي_تم_إدخالها,IF(أقساط_تسديد_القروض[[#This Row],[الرقم]]&lt;=مدة_القرض,IF(ROW()-ROW(أقساط_تسديد_القروض[[#Headers], [تاريخ
الدفع]])=1,بداية_القرض,IF(I80&gt;0,EDATE(C80,1),"")),""),"")</f>
        <v>45583</v>
      </c>
      <c r="D81" s="22">
        <f ca="1">IF(ROW()-ROW(أقساط_تسديد_القروض[[#Headers], [الرصيد
الافتتاحي]])=1,قيمة_القرض,IF(أقساط_تسديد_القروض[[#This Row],[تاريخ
الدفع]]="",0,INDEX(أقساط_تسديد_القروض[], ROW()-4,8)))</f>
        <v>178236.14265172914</v>
      </c>
      <c r="E81" s="22">
        <f ca="1">IF(القيم_التي_تم_إدخالها,IF(ROW()-ROW(أقساط_تسديد_القروض[[#Headers], [الفائدة]])=1,-IPMT(معدل_الفائدة/12,1,مدة_القرض-ROWS($C$4:C81)+1,أقساط_تسديد_القروض[[#This Row],[الرصيد
الافتتاحي]]),IFERROR(-IPMT(معدل_الفائدة/12,1,أقساط_تسديد_القروض[[#This Row],[المبلغ
المتبقي]],D82),0)),0)</f>
        <v>741.27145833369616</v>
      </c>
      <c r="F81" s="22">
        <f ca="1">IFERROR(IF(AND(القيم_التي_تم_إدخالها,أقساط_تسديد_القروض[[#This Row],[تاريخ
الدفع]]&lt;&gt;""),-PPMT(معدل_الفائدة/12,1,مدة_القرض-ROWS($C$4:C81)+1,أقساط_تسديد_القروض[[#This Row],[الرصيد
الافتتاحي]]),""),0)</f>
        <v>330.99265164207299</v>
      </c>
      <c r="G81" s="22">
        <f ca="1">IF(أقساط_تسديد_القروض[[#This Row],[تاريخ
الدفع]]="",0,قيمة_ضريبة_الملكية)</f>
        <v>375</v>
      </c>
      <c r="H81" s="22">
        <f ca="1">IF(أقساط_تسديد_القروض[[#This Row],[تاريخ
الدفع]]="",0,أقساط_تسديد_القروض[[#This Row],[الفائدة]]+أقساط_تسديد_القروض[[#This Row],[رأس المال]]+أقساط_تسديد_القروض[[#This Row],[ضريبة
الملكية]])</f>
        <v>1447.2641099757691</v>
      </c>
      <c r="I81" s="22">
        <f ca="1">IF(أقساط_تسديد_القروض[[#This Row],[تاريخ
الدفع]]="",0,أقساط_تسديد_القروض[[#This Row],[الرصيد
الافتتاحي]]-أقساط_تسديد_القروض[[#This Row],[رأس المال]])</f>
        <v>177905.15000008707</v>
      </c>
      <c r="J81" s="27">
        <f ca="1">IF(أقساط_تسديد_القروض[[#This Row],[الختامي
الافتتاحي]]&gt;0,الصف_الأخير-ROW(),0)</f>
        <v>282</v>
      </c>
    </row>
    <row r="82" spans="2:10" ht="15" customHeight="1" x14ac:dyDescent="0.2">
      <c r="B82" s="26">
        <f>ROWS($B$4:B82)</f>
        <v>79</v>
      </c>
      <c r="C82" s="28">
        <f ca="1">IF(القيم_التي_تم_إدخالها,IF(أقساط_تسديد_القروض[[#This Row],[الرقم]]&lt;=مدة_القرض,IF(ROW()-ROW(أقساط_تسديد_القروض[[#Headers], [تاريخ
الدفع]])=1,بداية_القرض,IF(I81&gt;0,EDATE(C81,1),"")),""),"")</f>
        <v>45614</v>
      </c>
      <c r="D82" s="22">
        <f ca="1">IF(ROW()-ROW(أقساط_تسديد_القروض[[#Headers], [الرصيد
الافتتاحي]])=1,قيمة_القرض,IF(أقساط_تسديد_القروض[[#This Row],[تاريخ
الدفع]]="",0,INDEX(أقساط_تسديد_القروض[], ROW()-4,8)))</f>
        <v>177905.15000008707</v>
      </c>
      <c r="E82" s="22">
        <f ca="1">IF(القيم_التي_تم_إدخالها,IF(ROW()-ROW(أقساط_تسديد_القروض[[#Headers], [الفائدة]])=1,-IPMT(معدل_الفائدة/12,1,مدة_القرض-ROWS($C$4:C82)+1,أقساط_تسديد_القروض[[#This Row],[الرصيد
الافتتاحي]]),IFERROR(-IPMT(معدل_الفائدة/12,1,أقساط_تسديد_القروض[[#This Row],[المبلغ
المتبقي]],D83),0)),0)</f>
        <v>739.8865758849854</v>
      </c>
      <c r="F82" s="22">
        <f ca="1">IFERROR(IF(AND(القيم_التي_تم_إدخالها,أقساط_تسديد_القروض[[#This Row],[تاريخ
الدفع]]&lt;&gt;""),-PPMT(معدل_الفائدة/12,1,مدة_القرض-ROWS($C$4:C82)+1,أقساط_تسديد_القروض[[#This Row],[الرصيد
الافتتاحي]]),""),0)</f>
        <v>332.37178769058164</v>
      </c>
      <c r="G82" s="22">
        <f ca="1">IF(أقساط_تسديد_القروض[[#This Row],[تاريخ
الدفع]]="",0,قيمة_ضريبة_الملكية)</f>
        <v>375</v>
      </c>
      <c r="H82" s="22">
        <f ca="1">IF(أقساط_تسديد_القروض[[#This Row],[تاريخ
الدفع]]="",0,أقساط_تسديد_القروض[[#This Row],[الفائدة]]+أقساط_تسديد_القروض[[#This Row],[رأس المال]]+أقساط_تسديد_القروض[[#This Row],[ضريبة
الملكية]])</f>
        <v>1447.258363575567</v>
      </c>
      <c r="I82" s="22">
        <f ca="1">IF(أقساط_تسديد_القروض[[#This Row],[تاريخ
الدفع]]="",0,أقساط_تسديد_القروض[[#This Row],[الرصيد
الافتتاحي]]-أقساط_تسديد_القروض[[#This Row],[رأس المال]])</f>
        <v>177572.77821239649</v>
      </c>
      <c r="J82" s="27">
        <f ca="1">IF(أقساط_تسديد_القروض[[#This Row],[الختامي
الافتتاحي]]&gt;0,الصف_الأخير-ROW(),0)</f>
        <v>281</v>
      </c>
    </row>
    <row r="83" spans="2:10" ht="15" customHeight="1" x14ac:dyDescent="0.2">
      <c r="B83" s="26">
        <f>ROWS($B$4:B83)</f>
        <v>80</v>
      </c>
      <c r="C83" s="28">
        <f ca="1">IF(القيم_التي_تم_إدخالها,IF(أقساط_تسديد_القروض[[#This Row],[الرقم]]&lt;=مدة_القرض,IF(ROW()-ROW(أقساط_تسديد_القروض[[#Headers], [تاريخ
الدفع]])=1,بداية_القرض,IF(I82&gt;0,EDATE(C82,1),"")),""),"")</f>
        <v>45644</v>
      </c>
      <c r="D83" s="22">
        <f ca="1">IF(ROW()-ROW(أقساط_تسديد_القروض[[#Headers], [الرصيد
الافتتاحي]])=1,قيمة_القرض,IF(أقساط_تسديد_القروض[[#This Row],[تاريخ
الدفع]]="",0,INDEX(أقساط_تسديد_القروض[], ROW()-4,8)))</f>
        <v>177572.77821239649</v>
      </c>
      <c r="E83" s="22">
        <f ca="1">IF(القيم_التي_تم_إدخالها,IF(ROW()-ROW(أقساط_تسديد_القروض[[#Headers], [الفائدة]])=1,-IPMT(معدل_الفائدة/12,1,مدة_القرض-ROWS($C$4:C83)+1,أقساط_تسديد_القروض[[#This Row],[الرصيد
الافتتاحي]]),IFERROR(-IPMT(معدل_الفائدة/12,1,أقساط_تسديد_القروض[[#This Row],[المبلغ
المتبقي]],D84),0)),0)</f>
        <v>738.49592309273828</v>
      </c>
      <c r="F83" s="22">
        <f ca="1">IFERROR(IF(AND(القيم_التي_تم_إدخالها,أقساط_تسديد_القروض[[#This Row],[تاريخ
الدفع]]&lt;&gt;""),-PPMT(معدل_الفائدة/12,1,مدة_القرض-ROWS($C$4:C83)+1,أقساط_تسديد_القروض[[#This Row],[الرصيد
الافتتاحي]]),""),0)</f>
        <v>333.75667013929251</v>
      </c>
      <c r="G83" s="22">
        <f ca="1">IF(أقساط_تسديد_القروض[[#This Row],[تاريخ
الدفع]]="",0,قيمة_ضريبة_الملكية)</f>
        <v>375</v>
      </c>
      <c r="H83" s="22">
        <f ca="1">IF(أقساط_تسديد_القروض[[#This Row],[تاريخ
الدفع]]="",0,أقساط_تسديد_القروض[[#This Row],[الفائدة]]+أقساط_تسديد_القروض[[#This Row],[رأس المال]]+أقساط_تسديد_القروض[[#This Row],[ضريبة
الملكية]])</f>
        <v>1447.2525932320309</v>
      </c>
      <c r="I83" s="22">
        <f ca="1">IF(أقساط_تسديد_القروض[[#This Row],[تاريخ
الدفع]]="",0,أقساط_تسديد_القروض[[#This Row],[الرصيد
الافتتاحي]]-أقساط_تسديد_القروض[[#This Row],[رأس المال]])</f>
        <v>177239.02154225719</v>
      </c>
      <c r="J83" s="27">
        <f ca="1">IF(أقساط_تسديد_القروض[[#This Row],[الختامي
الافتتاحي]]&gt;0,الصف_الأخير-ROW(),0)</f>
        <v>280</v>
      </c>
    </row>
    <row r="84" spans="2:10" ht="15" customHeight="1" x14ac:dyDescent="0.2">
      <c r="B84" s="26">
        <f>ROWS($B$4:B84)</f>
        <v>81</v>
      </c>
      <c r="C84" s="28">
        <f ca="1">IF(القيم_التي_تم_إدخالها,IF(أقساط_تسديد_القروض[[#This Row],[الرقم]]&lt;=مدة_القرض,IF(ROW()-ROW(أقساط_تسديد_القروض[[#Headers], [تاريخ
الدفع]])=1,بداية_القرض,IF(I83&gt;0,EDATE(C83,1),"")),""),"")</f>
        <v>45675</v>
      </c>
      <c r="D84" s="22">
        <f ca="1">IF(ROW()-ROW(أقساط_تسديد_القروض[[#Headers], [الرصيد
الافتتاحي]])=1,قيمة_القرض,IF(أقساط_تسديد_القروض[[#This Row],[تاريخ
الدفع]]="",0,INDEX(أقساط_تسديد_القروض[], ROW()-4,8)))</f>
        <v>177239.02154225719</v>
      </c>
      <c r="E84" s="22">
        <f ca="1">IF(القيم_التي_تم_إدخالها,IF(ROW()-ROW(أقساط_تسديد_القروض[[#Headers], [الفائدة]])=1,-IPMT(معدل_الفائدة/12,1,مدة_القرض-ROWS($C$4:C84)+1,أقساط_تسديد_القروض[[#This Row],[الرصيد
الافتتاحي]]),IFERROR(-IPMT(معدل_الفائدة/12,1,أقساط_تسديد_القروض[[#This Row],[المبلغ
المتبقي]],D85),0)),0)</f>
        <v>737.09947591385696</v>
      </c>
      <c r="F84" s="22">
        <f ca="1">IFERROR(IF(AND(القيم_التي_تم_إدخالها,أقساط_تسديد_القروض[[#This Row],[تاريخ
الدفع]]&lt;&gt;""),-PPMT(معدل_الفائدة/12,1,مدة_القرض-ROWS($C$4:C84)+1,أقساط_تسديد_القروض[[#This Row],[الرصيد
الافتتاحي]]),""),0)</f>
        <v>335.14732293153958</v>
      </c>
      <c r="G84" s="22">
        <f ca="1">IF(أقساط_تسديد_القروض[[#This Row],[تاريخ
الدفع]]="",0,قيمة_ضريبة_الملكية)</f>
        <v>375</v>
      </c>
      <c r="H84" s="22">
        <f ca="1">IF(أقساط_تسديد_القروض[[#This Row],[تاريخ
الدفع]]="",0,أقساط_تسديد_القروض[[#This Row],[الفائدة]]+أقساط_تسديد_القروض[[#This Row],[رأس المال]]+أقساط_تسديد_القروض[[#This Row],[ضريبة
الملكية]])</f>
        <v>1447.2467988453966</v>
      </c>
      <c r="I84" s="22">
        <f ca="1">IF(أقساط_تسديد_القروض[[#This Row],[تاريخ
الدفع]]="",0,أقساط_تسديد_القروض[[#This Row],[الرصيد
الافتتاحي]]-أقساط_تسديد_القروض[[#This Row],[رأس المال]])</f>
        <v>176903.87421932566</v>
      </c>
      <c r="J84" s="27">
        <f ca="1">IF(أقساط_تسديد_القروض[[#This Row],[الختامي
الافتتاحي]]&gt;0,الصف_الأخير-ROW(),0)</f>
        <v>279</v>
      </c>
    </row>
    <row r="85" spans="2:10" ht="15" customHeight="1" x14ac:dyDescent="0.2">
      <c r="B85" s="26">
        <f>ROWS($B$4:B85)</f>
        <v>82</v>
      </c>
      <c r="C85" s="28">
        <f ca="1">IF(القيم_التي_تم_إدخالها,IF(أقساط_تسديد_القروض[[#This Row],[الرقم]]&lt;=مدة_القرض,IF(ROW()-ROW(أقساط_تسديد_القروض[[#Headers], [تاريخ
الدفع]])=1,بداية_القرض,IF(I84&gt;0,EDATE(C84,1),"")),""),"")</f>
        <v>45706</v>
      </c>
      <c r="D85" s="22">
        <f ca="1">IF(ROW()-ROW(أقساط_تسديد_القروض[[#Headers], [الرصيد
الافتتاحي]])=1,قيمة_القرض,IF(أقساط_تسديد_القروض[[#This Row],[تاريخ
الدفع]]="",0,INDEX(أقساط_تسديد_القروض[], ROW()-4,8)))</f>
        <v>176903.87421932566</v>
      </c>
      <c r="E85" s="22">
        <f ca="1">IF(القيم_التي_تم_إدخالها,IF(ROW()-ROW(أقساط_تسديد_القروض[[#Headers], [الفائدة]])=1,-IPMT(معدل_الفائدة/12,1,مدة_القرض-ROWS($C$4:C85)+1,أقساط_تسديد_القروض[[#This Row],[الرصيد
الافتتاحي]]),IFERROR(-IPMT(معدل_الفائدة/12,1,أقساط_تسديد_القروض[[#This Row],[المبلغ
المتبقي]],D86),0)),0)</f>
        <v>735.69721020506358</v>
      </c>
      <c r="F85" s="22">
        <f ca="1">IFERROR(IF(AND(القيم_التي_تم_إدخالها,أقساط_تسديد_القروض[[#This Row],[تاريخ
الدفع]]&lt;&gt;""),-PPMT(معدل_الفائدة/12,1,مدة_القرض-ROWS($C$4:C85)+1,أقساط_تسديد_القروض[[#This Row],[الرصيد
الافتتاحي]]),""),0)</f>
        <v>336.54377011042101</v>
      </c>
      <c r="G85" s="22">
        <f ca="1">IF(أقساط_تسديد_القروض[[#This Row],[تاريخ
الدفع]]="",0,قيمة_ضريبة_الملكية)</f>
        <v>375</v>
      </c>
      <c r="H85" s="22">
        <f ca="1">IF(أقساط_تسديد_القروض[[#This Row],[تاريخ
الدفع]]="",0,أقساط_تسديد_القروض[[#This Row],[الفائدة]]+أقساط_تسديد_القروض[[#This Row],[رأس المال]]+أقساط_تسديد_القروض[[#This Row],[ضريبة
الملكية]])</f>
        <v>1447.2409803154846</v>
      </c>
      <c r="I85" s="22">
        <f ca="1">IF(أقساط_تسديد_القروض[[#This Row],[تاريخ
الدفع]]="",0,أقساط_تسديد_القروض[[#This Row],[الرصيد
الافتتاحي]]-أقساط_تسديد_القروض[[#This Row],[رأس المال]])</f>
        <v>176567.33044921525</v>
      </c>
      <c r="J85" s="27">
        <f ca="1">IF(أقساط_تسديد_القروض[[#This Row],[الختامي
الافتتاحي]]&gt;0,الصف_الأخير-ROW(),0)</f>
        <v>278</v>
      </c>
    </row>
    <row r="86" spans="2:10" ht="15" customHeight="1" x14ac:dyDescent="0.2">
      <c r="B86" s="26">
        <f>ROWS($B$4:B86)</f>
        <v>83</v>
      </c>
      <c r="C86" s="28">
        <f ca="1">IF(القيم_التي_تم_إدخالها,IF(أقساط_تسديد_القروض[[#This Row],[الرقم]]&lt;=مدة_القرض,IF(ROW()-ROW(أقساط_تسديد_القروض[[#Headers], [تاريخ
الدفع]])=1,بداية_القرض,IF(I85&gt;0,EDATE(C85,1),"")),""),"")</f>
        <v>45734</v>
      </c>
      <c r="D86" s="22">
        <f ca="1">IF(ROW()-ROW(أقساط_تسديد_القروض[[#Headers], [الرصيد
الافتتاحي]])=1,قيمة_القرض,IF(أقساط_تسديد_القروض[[#This Row],[تاريخ
الدفع]]="",0,INDEX(أقساط_تسديد_القروض[], ROW()-4,8)))</f>
        <v>176567.33044921525</v>
      </c>
      <c r="E86" s="22">
        <f ca="1">IF(القيم_التي_تم_إدخالها,IF(ROW()-ROW(أقساط_تسديد_القروض[[#Headers], [الفائدة]])=1,-IPMT(معدل_الفائدة/12,1,مدة_القرض-ROWS($C$4:C86)+1,أقساط_تسديد_القروض[[#This Row],[الرصيد
الافتتاحي]]),IFERROR(-IPMT(معدل_الفائدة/12,1,أقساط_تسديد_القروض[[#This Row],[المبلغ
المتبقي]],D87),0)),0)</f>
        <v>734.28910172248345</v>
      </c>
      <c r="F86" s="22">
        <f ca="1">IFERROR(IF(AND(القيم_التي_تم_إدخالها,أقساط_تسديد_القروض[[#This Row],[تاريخ
الدفع]]&lt;&gt;""),-PPMT(معدل_الفائدة/12,1,مدة_القرض-ROWS($C$4:C86)+1,أقساط_تسديد_القروض[[#This Row],[الرصيد
الافتتاحي]]),""),0)</f>
        <v>337.94603581921439</v>
      </c>
      <c r="G86" s="22">
        <f ca="1">IF(أقساط_تسديد_القروض[[#This Row],[تاريخ
الدفع]]="",0,قيمة_ضريبة_الملكية)</f>
        <v>375</v>
      </c>
      <c r="H86" s="22">
        <f ca="1">IF(أقساط_تسديد_القروض[[#This Row],[تاريخ
الدفع]]="",0,أقساط_تسديد_القروض[[#This Row],[الفائدة]]+أقساط_تسديد_القروض[[#This Row],[رأس المال]]+أقساط_تسديد_القروض[[#This Row],[ضريبة
الملكية]])</f>
        <v>1447.2351375416979</v>
      </c>
      <c r="I86" s="22">
        <f ca="1">IF(أقساط_تسديد_القروض[[#This Row],[تاريخ
الدفع]]="",0,أقساط_تسديد_القروض[[#This Row],[الرصيد
الافتتاحي]]-أقساط_تسديد_القروض[[#This Row],[رأس المال]])</f>
        <v>176229.38441339604</v>
      </c>
      <c r="J86" s="27">
        <f ca="1">IF(أقساط_تسديد_القروض[[#This Row],[الختامي
الافتتاحي]]&gt;0,الصف_الأخير-ROW(),0)</f>
        <v>277</v>
      </c>
    </row>
    <row r="87" spans="2:10" ht="15" customHeight="1" x14ac:dyDescent="0.2">
      <c r="B87" s="26">
        <f>ROWS($B$4:B87)</f>
        <v>84</v>
      </c>
      <c r="C87" s="28">
        <f ca="1">IF(القيم_التي_تم_إدخالها,IF(أقساط_تسديد_القروض[[#This Row],[الرقم]]&lt;=مدة_القرض,IF(ROW()-ROW(أقساط_تسديد_القروض[[#Headers], [تاريخ
الدفع]])=1,بداية_القرض,IF(I86&gt;0,EDATE(C86,1),"")),""),"")</f>
        <v>45765</v>
      </c>
      <c r="D87" s="22">
        <f ca="1">IF(ROW()-ROW(أقساط_تسديد_القروض[[#Headers], [الرصيد
الافتتاحي]])=1,قيمة_القرض,IF(أقساط_تسديد_القروض[[#This Row],[تاريخ
الدفع]]="",0,INDEX(أقساط_تسديد_القروض[], ROW()-4,8)))</f>
        <v>176229.38441339604</v>
      </c>
      <c r="E87" s="22">
        <f ca="1">IF(القيم_التي_تم_إدخالها,IF(ROW()-ROW(أقساط_تسديد_القروض[[#Headers], [الفائدة]])=1,-IPMT(معدل_الفائدة/12,1,مدة_القرض-ROWS($C$4:C87)+1,أقساط_تسديد_القروض[[#This Row],[الرصيد
الافتتاحي]]),IFERROR(-IPMT(معدل_الفائدة/12,1,أقساط_تسديد_القروض[[#This Row],[المبلغ
المتبقي]],D88),0)),0)</f>
        <v>732.875126121226</v>
      </c>
      <c r="F87" s="22">
        <f ca="1">IFERROR(IF(AND(القيم_التي_تم_إدخالها,أقساط_تسديد_القروض[[#This Row],[تاريخ
الدفع]]&lt;&gt;""),-PPMT(معدل_الفائدة/12,1,مدة_القرض-ROWS($C$4:C87)+1,أقساط_تسديد_القروض[[#This Row],[الرصيد
الافتتاحي]]),""),0)</f>
        <v>339.35414430179452</v>
      </c>
      <c r="G87" s="22">
        <f ca="1">IF(أقساط_تسديد_القروض[[#This Row],[تاريخ
الدفع]]="",0,قيمة_ضريبة_الملكية)</f>
        <v>375</v>
      </c>
      <c r="H87" s="22">
        <f ca="1">IF(أقساط_تسديد_القروض[[#This Row],[تاريخ
الدفع]]="",0,أقساط_تسديد_القروض[[#This Row],[الفائدة]]+أقساط_تسديد_القروض[[#This Row],[رأس المال]]+أقساط_تسديد_القروض[[#This Row],[ضريبة
الملكية]])</f>
        <v>1447.2292704230206</v>
      </c>
      <c r="I87" s="22">
        <f ca="1">IF(أقساط_تسديد_القروض[[#This Row],[تاريخ
الدفع]]="",0,أقساط_تسديد_القروض[[#This Row],[الرصيد
الافتتاحي]]-أقساط_تسديد_القروض[[#This Row],[رأس المال]])</f>
        <v>175890.03026909425</v>
      </c>
      <c r="J87" s="27">
        <f ca="1">IF(أقساط_تسديد_القروض[[#This Row],[الختامي
الافتتاحي]]&gt;0,الصف_الأخير-ROW(),0)</f>
        <v>276</v>
      </c>
    </row>
    <row r="88" spans="2:10" ht="15" customHeight="1" x14ac:dyDescent="0.2">
      <c r="B88" s="26">
        <f>ROWS($B$4:B88)</f>
        <v>85</v>
      </c>
      <c r="C88" s="28">
        <f ca="1">IF(القيم_التي_تم_إدخالها,IF(أقساط_تسديد_القروض[[#This Row],[الرقم]]&lt;=مدة_القرض,IF(ROW()-ROW(أقساط_تسديد_القروض[[#Headers], [تاريخ
الدفع]])=1,بداية_القرض,IF(I87&gt;0,EDATE(C87,1),"")),""),"")</f>
        <v>45795</v>
      </c>
      <c r="D88" s="22">
        <f ca="1">IF(ROW()-ROW(أقساط_تسديد_القروض[[#Headers], [الرصيد
الافتتاحي]])=1,قيمة_القرض,IF(أقساط_تسديد_القروض[[#This Row],[تاريخ
الدفع]]="",0,INDEX(أقساط_تسديد_القروض[], ROW()-4,8)))</f>
        <v>175890.03026909425</v>
      </c>
      <c r="E88" s="22">
        <f ca="1">IF(القيم_التي_تم_إدخالها,IF(ROW()-ROW(أقساط_تسديد_القروض[[#Headers], [الفائدة]])=1,-IPMT(معدل_الفائدة/12,1,مدة_القرض-ROWS($C$4:C88)+1,أقساط_تسديد_القروض[[#This Row],[الرصيد
الافتتاحي]]),IFERROR(-IPMT(معدل_الفائدة/12,1,أقساط_تسديد_القروض[[#This Row],[المبلغ
المتبقي]],D89),0)),0)</f>
        <v>731.45525895496337</v>
      </c>
      <c r="F88" s="22">
        <f ca="1">IFERROR(IF(AND(القيم_التي_تم_إدخالها,أقساط_تسديد_القروض[[#This Row],[تاريخ
الدفع]]&lt;&gt;""),-PPMT(معدل_الفائدة/12,1,مدة_القرض-ROWS($C$4:C88)+1,أقساط_تسديد_القروض[[#This Row],[الرصيد
الافتتاحي]]),""),0)</f>
        <v>340.76811990305191</v>
      </c>
      <c r="G88" s="22">
        <f ca="1">IF(أقساط_تسديد_القروض[[#This Row],[تاريخ
الدفع]]="",0,قيمة_ضريبة_الملكية)</f>
        <v>375</v>
      </c>
      <c r="H88" s="22">
        <f ca="1">IF(أقساط_تسديد_القروض[[#This Row],[تاريخ
الدفع]]="",0,أقساط_تسديد_القروض[[#This Row],[الفائدة]]+أقساط_تسديد_القروض[[#This Row],[رأس المال]]+أقساط_تسديد_القروض[[#This Row],[ضريبة
الملكية]])</f>
        <v>1447.2233788580152</v>
      </c>
      <c r="I88" s="22">
        <f ca="1">IF(أقساط_تسديد_القروض[[#This Row],[تاريخ
الدفع]]="",0,أقساط_تسديد_القروض[[#This Row],[الرصيد
الافتتاحي]]-أقساط_تسديد_القروض[[#This Row],[رأس المال]])</f>
        <v>175549.2621491912</v>
      </c>
      <c r="J88" s="27">
        <f ca="1">IF(أقساط_تسديد_القروض[[#This Row],[الختامي
الافتتاحي]]&gt;0,الصف_الأخير-ROW(),0)</f>
        <v>275</v>
      </c>
    </row>
    <row r="89" spans="2:10" ht="15" customHeight="1" x14ac:dyDescent="0.2">
      <c r="B89" s="26">
        <f>ROWS($B$4:B89)</f>
        <v>86</v>
      </c>
      <c r="C89" s="28">
        <f ca="1">IF(القيم_التي_تم_إدخالها,IF(أقساط_تسديد_القروض[[#This Row],[الرقم]]&lt;=مدة_القرض,IF(ROW()-ROW(أقساط_تسديد_القروض[[#Headers], [تاريخ
الدفع]])=1,بداية_القرض,IF(I88&gt;0,EDATE(C88,1),"")),""),"")</f>
        <v>45826</v>
      </c>
      <c r="D89" s="22">
        <f ca="1">IF(ROW()-ROW(أقساط_تسديد_القروض[[#Headers], [الرصيد
الافتتاحي]])=1,قيمة_القرض,IF(أقساط_تسديد_القروض[[#This Row],[تاريخ
الدفع]]="",0,INDEX(أقساط_تسديد_القروض[], ROW()-4,8)))</f>
        <v>175549.2621491912</v>
      </c>
      <c r="E89" s="22">
        <f ca="1">IF(القيم_التي_تم_إدخالها,IF(ROW()-ROW(أقساط_تسديد_القروض[[#Headers], [الفائدة]])=1,-IPMT(معدل_الفائدة/12,1,مدة_القرض-ROWS($C$4:C89)+1,أقساط_تسديد_القروض[[#This Row],[الرصيد
الافتتاحي]]),IFERROR(-IPMT(معدل_الفائدة/12,1,أقساط_تسديد_القروض[[#This Row],[المبلغ
المتبقي]],D90),0)),0)</f>
        <v>730.02947567550791</v>
      </c>
      <c r="F89" s="22">
        <f ca="1">IFERROR(IF(AND(القيم_التي_تم_إدخالها,أقساط_تسديد_القروض[[#This Row],[تاريخ
الدفع]]&lt;&gt;""),-PPMT(معدل_الفائدة/12,1,مدة_القرض-ROWS($C$4:C89)+1,أقساط_تسديد_القروض[[#This Row],[الرصيد
الافتتاحي]]),""),0)</f>
        <v>342.18798706931466</v>
      </c>
      <c r="G89" s="22">
        <f ca="1">IF(أقساط_تسديد_القروض[[#This Row],[تاريخ
الدفع]]="",0,قيمة_ضريبة_الملكية)</f>
        <v>375</v>
      </c>
      <c r="H89" s="22">
        <f ca="1">IF(أقساط_تسديد_القروض[[#This Row],[تاريخ
الدفع]]="",0,أقساط_تسديد_القروض[[#This Row],[الفائدة]]+أقساط_تسديد_القروض[[#This Row],[رأس المال]]+أقساط_تسديد_القروض[[#This Row],[ضريبة
الملكية]])</f>
        <v>1447.2174627448226</v>
      </c>
      <c r="I89" s="22">
        <f ca="1">IF(أقساط_تسديد_القروض[[#This Row],[تاريخ
الدفع]]="",0,أقساط_تسديد_القروض[[#This Row],[الرصيد
الافتتاحي]]-أقساط_تسديد_القروض[[#This Row],[رأس المال]])</f>
        <v>175207.07416212189</v>
      </c>
      <c r="J89" s="27">
        <f ca="1">IF(أقساط_تسديد_القروض[[#This Row],[الختامي
الافتتاحي]]&gt;0,الصف_الأخير-ROW(),0)</f>
        <v>274</v>
      </c>
    </row>
    <row r="90" spans="2:10" ht="15" customHeight="1" x14ac:dyDescent="0.2">
      <c r="B90" s="26">
        <f>ROWS($B$4:B90)</f>
        <v>87</v>
      </c>
      <c r="C90" s="28">
        <f ca="1">IF(القيم_التي_تم_إدخالها,IF(أقساط_تسديد_القروض[[#This Row],[الرقم]]&lt;=مدة_القرض,IF(ROW()-ROW(أقساط_تسديد_القروض[[#Headers], [تاريخ
الدفع]])=1,بداية_القرض,IF(I89&gt;0,EDATE(C89,1),"")),""),"")</f>
        <v>45856</v>
      </c>
      <c r="D90" s="22">
        <f ca="1">IF(ROW()-ROW(أقساط_تسديد_القروض[[#Headers], [الرصيد
الافتتاحي]])=1,قيمة_القرض,IF(أقساط_تسديد_القروض[[#This Row],[تاريخ
الدفع]]="",0,INDEX(أقساط_تسديد_القروض[], ROW()-4,8)))</f>
        <v>175207.07416212189</v>
      </c>
      <c r="E90" s="22">
        <f ca="1">IF(القيم_التي_تم_إدخالها,IF(ROW()-ROW(أقساط_تسديد_القروض[[#Headers], [الفائدة]])=1,-IPMT(معدل_الفائدة/12,1,مدة_القرض-ROWS($C$4:C90)+1,أقساط_تسديد_القروض[[#This Row],[الرصيد
الافتتاحي]]),IFERROR(-IPMT(معدل_الفائدة/12,1,أقساط_تسديد_القروض[[#This Row],[المبلغ
المتبقي]],D91),0)),0)</f>
        <v>728.59775163238794</v>
      </c>
      <c r="F90" s="22">
        <f ca="1">IFERROR(IF(AND(القيم_التي_تم_إدخالها,أقساط_تسديد_القروض[[#This Row],[تاريخ
الدفع]]&lt;&gt;""),-PPMT(معدل_الفائدة/12,1,مدة_القرض-ROWS($C$4:C90)+1,أقساط_تسديد_القروض[[#This Row],[الرصيد
الافتتاحي]]),""),0)</f>
        <v>343.61377034877012</v>
      </c>
      <c r="G90" s="22">
        <f ca="1">IF(أقساط_تسديد_القروض[[#This Row],[تاريخ
الدفع]]="",0,قيمة_ضريبة_الملكية)</f>
        <v>375</v>
      </c>
      <c r="H90" s="22">
        <f ca="1">IF(أقساط_تسديد_القروض[[#This Row],[تاريخ
الدفع]]="",0,أقساط_تسديد_القروض[[#This Row],[الفائدة]]+أقساط_تسديد_القروض[[#This Row],[رأس المال]]+أقساط_تسديد_القروض[[#This Row],[ضريبة
الملكية]])</f>
        <v>1447.2115219811581</v>
      </c>
      <c r="I90" s="22">
        <f ca="1">IF(أقساط_تسديد_القروض[[#This Row],[تاريخ
الدفع]]="",0,أقساط_تسديد_القروض[[#This Row],[الرصيد
الافتتاحي]]-أقساط_تسديد_القروض[[#This Row],[رأس المال]])</f>
        <v>174863.46039177311</v>
      </c>
      <c r="J90" s="27">
        <f ca="1">IF(أقساط_تسديد_القروض[[#This Row],[الختامي
الافتتاحي]]&gt;0,الصف_الأخير-ROW(),0)</f>
        <v>273</v>
      </c>
    </row>
    <row r="91" spans="2:10" ht="15" customHeight="1" x14ac:dyDescent="0.2">
      <c r="B91" s="26">
        <f>ROWS($B$4:B91)</f>
        <v>88</v>
      </c>
      <c r="C91" s="28">
        <f ca="1">IF(القيم_التي_تم_إدخالها,IF(أقساط_تسديد_القروض[[#This Row],[الرقم]]&lt;=مدة_القرض,IF(ROW()-ROW(أقساط_تسديد_القروض[[#Headers], [تاريخ
الدفع]])=1,بداية_القرض,IF(I90&gt;0,EDATE(C90,1),"")),""),"")</f>
        <v>45887</v>
      </c>
      <c r="D91" s="22">
        <f ca="1">IF(ROW()-ROW(أقساط_تسديد_القروض[[#Headers], [الرصيد
الافتتاحي]])=1,قيمة_القرض,IF(أقساط_تسديد_القروض[[#This Row],[تاريخ
الدفع]]="",0,INDEX(أقساط_تسديد_القروض[], ROW()-4,8)))</f>
        <v>174863.46039177311</v>
      </c>
      <c r="E91" s="22">
        <f ca="1">IF(القيم_التي_تم_إدخالها,IF(ROW()-ROW(أقساط_تسديد_القروض[[#Headers], [الفائدة]])=1,-IPMT(معدل_الفائدة/12,1,مدة_القرض-ROWS($C$4:C91)+1,أقساط_تسديد_القروض[[#This Row],[الرصيد
الافتتاحي]]),IFERROR(-IPMT(معدل_الفائدة/12,1,أقساط_تسديد_القروض[[#This Row],[المبلغ
المتبقي]],D92),0)),0)</f>
        <v>727.16006207242174</v>
      </c>
      <c r="F91" s="22">
        <f ca="1">IFERROR(IF(AND(القيم_التي_تم_إدخالها,أقساط_تسديد_القروض[[#This Row],[تاريخ
الدفع]]&lt;&gt;""),-PPMT(معدل_الفائدة/12,1,مدة_القرض-ROWS($C$4:C91)+1,أقساط_تسديد_القروض[[#This Row],[الرصيد
الافتتاحي]]),""),0)</f>
        <v>345.04549439189003</v>
      </c>
      <c r="G91" s="22">
        <f ca="1">IF(أقساط_تسديد_القروض[[#This Row],[تاريخ
الدفع]]="",0,قيمة_ضريبة_الملكية)</f>
        <v>375</v>
      </c>
      <c r="H91" s="22">
        <f ca="1">IF(أقساط_تسديد_القروض[[#This Row],[تاريخ
الدفع]]="",0,أقساط_تسديد_القروض[[#This Row],[الفائدة]]+أقساط_تسديد_القروض[[#This Row],[رأس المال]]+أقساط_تسديد_القروض[[#This Row],[ضريبة
الملكية]])</f>
        <v>1447.2055564643117</v>
      </c>
      <c r="I91" s="22">
        <f ca="1">IF(أقساط_تسديد_القروض[[#This Row],[تاريخ
الدفع]]="",0,أقساط_تسديد_القروض[[#This Row],[الرصيد
الافتتاحي]]-أقساط_تسديد_القروض[[#This Row],[رأس المال]])</f>
        <v>174518.41489738121</v>
      </c>
      <c r="J91" s="27">
        <f ca="1">IF(أقساط_تسديد_القروض[[#This Row],[الختامي
الافتتاحي]]&gt;0,الصف_الأخير-ROW(),0)</f>
        <v>272</v>
      </c>
    </row>
    <row r="92" spans="2:10" ht="15" customHeight="1" x14ac:dyDescent="0.2">
      <c r="B92" s="26">
        <f>ROWS($B$4:B92)</f>
        <v>89</v>
      </c>
      <c r="C92" s="28">
        <f ca="1">IF(القيم_التي_تم_إدخالها,IF(أقساط_تسديد_القروض[[#This Row],[الرقم]]&lt;=مدة_القرض,IF(ROW()-ROW(أقساط_تسديد_القروض[[#Headers], [تاريخ
الدفع]])=1,بداية_القرض,IF(I91&gt;0,EDATE(C91,1),"")),""),"")</f>
        <v>45918</v>
      </c>
      <c r="D92" s="22">
        <f ca="1">IF(ROW()-ROW(أقساط_تسديد_القروض[[#Headers], [الرصيد
الافتتاحي]])=1,قيمة_القرض,IF(أقساط_تسديد_القروض[[#This Row],[تاريخ
الدفع]]="",0,INDEX(أقساط_تسديد_القروض[], ROW()-4,8)))</f>
        <v>174518.41489738121</v>
      </c>
      <c r="E92" s="22">
        <f ca="1">IF(القيم_التي_تم_إدخالها,IF(ROW()-ROW(أقساط_تسديد_القروض[[#Headers], [الفائدة]])=1,-IPMT(معدل_الفائدة/12,1,مدة_القرض-ROWS($C$4:C92)+1,أقساط_تسديد_القروض[[#This Row],[الرصيد
الافتتاحي]]),IFERROR(-IPMT(معدل_الفائدة/12,1,أقساط_تسديد_القروض[[#This Row],[المبلغ
المتبقي]],D93),0)),0)</f>
        <v>725.71638213928907</v>
      </c>
      <c r="F92" s="22">
        <f ca="1">IFERROR(IF(AND(القيم_التي_تم_إدخالها,أقساط_تسديد_القروض[[#This Row],[تاريخ
الدفع]]&lt;&gt;""),-PPMT(معدل_الفائدة/12,1,مدة_القرض-ROWS($C$4:C92)+1,أقساط_تسديد_القروض[[#This Row],[الرصيد
الافتتاحي]]),""),0)</f>
        <v>346.48318395185618</v>
      </c>
      <c r="G92" s="22">
        <f ca="1">IF(أقساط_تسديد_القروض[[#This Row],[تاريخ
الدفع]]="",0,قيمة_ضريبة_الملكية)</f>
        <v>375</v>
      </c>
      <c r="H92" s="22">
        <f ca="1">IF(أقساط_تسديد_القروض[[#This Row],[تاريخ
الدفع]]="",0,أقساط_تسديد_القروض[[#This Row],[الفائدة]]+أقساط_تسديد_القروض[[#This Row],[رأس المال]]+أقساط_تسديد_القروض[[#This Row],[ضريبة
الملكية]])</f>
        <v>1447.1995660911452</v>
      </c>
      <c r="I92" s="22">
        <f ca="1">IF(أقساط_تسديد_القروض[[#This Row],[تاريخ
الدفع]]="",0,أقساط_تسديد_القروض[[#This Row],[الرصيد
الافتتاحي]]-أقساط_تسديد_القروض[[#This Row],[رأس المال]])</f>
        <v>174171.93171342937</v>
      </c>
      <c r="J92" s="27">
        <f ca="1">IF(أقساط_تسديد_القروض[[#This Row],[الختامي
الافتتاحي]]&gt;0,الصف_الأخير-ROW(),0)</f>
        <v>271</v>
      </c>
    </row>
    <row r="93" spans="2:10" ht="15" customHeight="1" x14ac:dyDescent="0.2">
      <c r="B93" s="26">
        <f>ROWS($B$4:B93)</f>
        <v>90</v>
      </c>
      <c r="C93" s="28">
        <f ca="1">IF(القيم_التي_تم_إدخالها,IF(أقساط_تسديد_القروض[[#This Row],[الرقم]]&lt;=مدة_القرض,IF(ROW()-ROW(أقساط_تسديد_القروض[[#Headers], [تاريخ
الدفع]])=1,بداية_القرض,IF(I92&gt;0,EDATE(C92,1),"")),""),"")</f>
        <v>45948</v>
      </c>
      <c r="D93" s="22">
        <f ca="1">IF(ROW()-ROW(أقساط_تسديد_القروض[[#Headers], [الرصيد
الافتتاحي]])=1,قيمة_القرض,IF(أقساط_تسديد_القروض[[#This Row],[تاريخ
الدفع]]="",0,INDEX(أقساط_تسديد_القروض[], ROW()-4,8)))</f>
        <v>174171.93171342937</v>
      </c>
      <c r="E93" s="22">
        <f ca="1">IF(القيم_التي_تم_إدخالها,IF(ROW()-ROW(أقساط_تسديد_القروض[[#Headers], [الفائدة]])=1,-IPMT(معدل_الفائدة/12,1,مدة_القرض-ROWS($C$4:C93)+1,أقساط_تسديد_القروض[[#This Row],[الرصيد
الافتتاحي]]),IFERROR(-IPMT(معدل_الفائدة/12,1,أقساط_تسديد_القروض[[#This Row],[المبلغ
المتبقي]],D94),0)),0)</f>
        <v>724.26668687310155</v>
      </c>
      <c r="F93" s="22">
        <f ca="1">IFERROR(IF(AND(القيم_التي_تم_إدخالها,أقساط_تسديد_القروض[[#This Row],[تاريخ
الدفع]]&lt;&gt;""),-PPMT(معدل_الفائدة/12,1,مدة_القرض-ROWS($C$4:C93)+1,أقساط_تسديد_القروض[[#This Row],[الرصيد
الافتتاحي]]),""),0)</f>
        <v>347.92686388498896</v>
      </c>
      <c r="G93" s="22">
        <f ca="1">IF(أقساط_تسديد_القروض[[#This Row],[تاريخ
الدفع]]="",0,قيمة_ضريبة_الملكية)</f>
        <v>375</v>
      </c>
      <c r="H93" s="22">
        <f ca="1">IF(أقساط_تسديد_القروض[[#This Row],[تاريخ
الدفع]]="",0,أقساط_تسديد_القروض[[#This Row],[الفائدة]]+أقساط_تسديد_القروض[[#This Row],[رأس المال]]+أقساط_تسديد_القروض[[#This Row],[ضريبة
الملكية]])</f>
        <v>1447.1935507580906</v>
      </c>
      <c r="I93" s="22">
        <f ca="1">IF(أقساط_تسديد_القروض[[#This Row],[تاريخ
الدفع]]="",0,أقساط_تسديد_القروض[[#This Row],[الرصيد
الافتتاحي]]-أقساط_تسديد_القروض[[#This Row],[رأس المال]])</f>
        <v>173824.00484954438</v>
      </c>
      <c r="J93" s="27">
        <f ca="1">IF(أقساط_تسديد_القروض[[#This Row],[الختامي
الافتتاحي]]&gt;0,الصف_الأخير-ROW(),0)</f>
        <v>270</v>
      </c>
    </row>
    <row r="94" spans="2:10" ht="15" customHeight="1" x14ac:dyDescent="0.2">
      <c r="B94" s="26">
        <f>ROWS($B$4:B94)</f>
        <v>91</v>
      </c>
      <c r="C94" s="28">
        <f ca="1">IF(القيم_التي_تم_إدخالها,IF(أقساط_تسديد_القروض[[#This Row],[الرقم]]&lt;=مدة_القرض,IF(ROW()-ROW(أقساط_تسديد_القروض[[#Headers], [تاريخ
الدفع]])=1,بداية_القرض,IF(I93&gt;0,EDATE(C93,1),"")),""),"")</f>
        <v>45979</v>
      </c>
      <c r="D94" s="22">
        <f ca="1">IF(ROW()-ROW(أقساط_تسديد_القروض[[#Headers], [الرصيد
الافتتاحي]])=1,قيمة_القرض,IF(أقساط_تسديد_القروض[[#This Row],[تاريخ
الدفع]]="",0,INDEX(أقساط_تسديد_القروض[], ROW()-4,8)))</f>
        <v>173824.00484954438</v>
      </c>
      <c r="E94" s="22">
        <f ca="1">IF(القيم_التي_تم_إدخالها,IF(ROW()-ROW(أقساط_تسديد_القروض[[#Headers], [الفائدة]])=1,-IPMT(معدل_الفائدة/12,1,مدة_القرض-ROWS($C$4:C94)+1,أقساط_تسديد_القروض[[#This Row],[الرصيد
الافتتاحي]]),IFERROR(-IPMT(معدل_الفائدة/12,1,أقساط_تسديد_القروض[[#This Row],[المبلغ
المتبقي]],D95),0)),0)</f>
        <v>722.81095120997168</v>
      </c>
      <c r="F94" s="22">
        <f ca="1">IFERROR(IF(AND(القيم_التي_تم_إدخالها,أقساط_تسديد_القروض[[#This Row],[تاريخ
الدفع]]&lt;&gt;""),-PPMT(معدل_الفائدة/12,1,مدة_القرض-ROWS($C$4:C94)+1,أقساط_تسديد_القروض[[#This Row],[الرصيد
الافتتاحي]]),""),0)</f>
        <v>349.37655915117631</v>
      </c>
      <c r="G94" s="22">
        <f ca="1">IF(أقساط_تسديد_القروض[[#This Row],[تاريخ
الدفع]]="",0,قيمة_ضريبة_الملكية)</f>
        <v>375</v>
      </c>
      <c r="H94" s="22">
        <f ca="1">IF(أقساط_تسديد_القروض[[#This Row],[تاريخ
الدفع]]="",0,أقساط_تسديد_القروض[[#This Row],[الفائدة]]+أقساط_تسديد_القروض[[#This Row],[رأس المال]]+أقساط_تسديد_القروض[[#This Row],[ضريبة
الملكية]])</f>
        <v>1447.187510361148</v>
      </c>
      <c r="I94" s="22">
        <f ca="1">IF(أقساط_تسديد_القروض[[#This Row],[تاريخ
الدفع]]="",0,أقساط_تسديد_القروض[[#This Row],[الرصيد
الافتتاحي]]-أقساط_تسديد_القروض[[#This Row],[رأس المال]])</f>
        <v>173474.62829039322</v>
      </c>
      <c r="J94" s="27">
        <f ca="1">IF(أقساط_تسديد_القروض[[#This Row],[الختامي
الافتتاحي]]&gt;0,الصف_الأخير-ROW(),0)</f>
        <v>269</v>
      </c>
    </row>
    <row r="95" spans="2:10" ht="15" customHeight="1" x14ac:dyDescent="0.2">
      <c r="B95" s="26">
        <f>ROWS($B$4:B95)</f>
        <v>92</v>
      </c>
      <c r="C95" s="28">
        <f ca="1">IF(القيم_التي_تم_إدخالها,IF(أقساط_تسديد_القروض[[#This Row],[الرقم]]&lt;=مدة_القرض,IF(ROW()-ROW(أقساط_تسديد_القروض[[#Headers], [تاريخ
الدفع]])=1,بداية_القرض,IF(I94&gt;0,EDATE(C94,1),"")),""),"")</f>
        <v>46009</v>
      </c>
      <c r="D95" s="22">
        <f ca="1">IF(ROW()-ROW(أقساط_تسديد_القروض[[#Headers], [الرصيد
الافتتاحي]])=1,قيمة_القرض,IF(أقساط_تسديد_القروض[[#This Row],[تاريخ
الدفع]]="",0,INDEX(أقساط_تسديد_القروض[], ROW()-4,8)))</f>
        <v>173474.62829039322</v>
      </c>
      <c r="E95" s="22">
        <f ca="1">IF(القيم_التي_تم_إدخالها,IF(ROW()-ROW(أقساط_تسديد_القروض[[#Headers], [الفائدة]])=1,-IPMT(معدل_الفائدة/12,1,مدة_القرض-ROWS($C$4:C95)+1,أقساط_تسديد_القروض[[#This Row],[الرصيد
الافتتاحي]]),IFERROR(-IPMT(معدل_الفائدة/12,1,أقساط_تسديد_القروض[[#This Row],[المبلغ
المتبقي]],D96),0)),0)</f>
        <v>721.34914998157876</v>
      </c>
      <c r="F95" s="22">
        <f ca="1">IFERROR(IF(AND(القيم_التي_تم_إدخالها,أقساط_تسديد_القروض[[#This Row],[تاريخ
الدفع]]&lt;&gt;""),-PPMT(معدل_الفائدة/12,1,مدة_القرض-ROWS($C$4:C95)+1,أقساط_تسديد_القروض[[#This Row],[الرصيد
الافتتاحي]]),""),0)</f>
        <v>350.83229481430629</v>
      </c>
      <c r="G95" s="22">
        <f ca="1">IF(أقساط_تسديد_القروض[[#This Row],[تاريخ
الدفع]]="",0,قيمة_ضريبة_الملكية)</f>
        <v>375</v>
      </c>
      <c r="H95" s="22">
        <f ca="1">IF(أقساط_تسديد_القروض[[#This Row],[تاريخ
الدفع]]="",0,أقساط_تسديد_القروض[[#This Row],[الفائدة]]+أقساط_تسديد_القروض[[#This Row],[رأس المال]]+أقساط_تسديد_القروض[[#This Row],[ضريبة
الملكية]])</f>
        <v>1447.181444795885</v>
      </c>
      <c r="I95" s="22">
        <f ca="1">IF(أقساط_تسديد_القروض[[#This Row],[تاريخ
الدفع]]="",0,أقساط_تسديد_القروض[[#This Row],[الرصيد
الافتتاحي]]-أقساط_تسديد_القروض[[#This Row],[رأس المال]])</f>
        <v>173123.7959955789</v>
      </c>
      <c r="J95" s="27">
        <f ca="1">IF(أقساط_تسديد_القروض[[#This Row],[الختامي
الافتتاحي]]&gt;0,الصف_الأخير-ROW(),0)</f>
        <v>268</v>
      </c>
    </row>
    <row r="96" spans="2:10" ht="15" customHeight="1" x14ac:dyDescent="0.2">
      <c r="B96" s="26">
        <f>ROWS($B$4:B96)</f>
        <v>93</v>
      </c>
      <c r="C96" s="28">
        <f ca="1">IF(القيم_التي_تم_إدخالها,IF(أقساط_تسديد_القروض[[#This Row],[الرقم]]&lt;=مدة_القرض,IF(ROW()-ROW(أقساط_تسديد_القروض[[#Headers], [تاريخ
الدفع]])=1,بداية_القرض,IF(I95&gt;0,EDATE(C95,1),"")),""),"")</f>
        <v>46040</v>
      </c>
      <c r="D96" s="22">
        <f ca="1">IF(ROW()-ROW(أقساط_تسديد_القروض[[#Headers], [الرصيد
الافتتاحي]])=1,قيمة_القرض,IF(أقساط_تسديد_القروض[[#This Row],[تاريخ
الدفع]]="",0,INDEX(أقساط_تسديد_القروض[], ROW()-4,8)))</f>
        <v>173123.7959955789</v>
      </c>
      <c r="E96" s="22">
        <f ca="1">IF(القيم_التي_تم_إدخالها,IF(ROW()-ROW(أقساط_تسديد_القروض[[#Headers], [الفائدة]])=1,-IPMT(معدل_الفائدة/12,1,مدة_القرض-ROWS($C$4:C96)+1,أقساط_تسديد_القروض[[#This Row],[الرصيد
الافتتاحي]]),IFERROR(-IPMT(معدل_الفائدة/12,1,أقساط_تسديد_القروض[[#This Row],[المبلغ
المتبقي]],D97),0)),0)</f>
        <v>719.88125791473419</v>
      </c>
      <c r="F96" s="22">
        <f ca="1">IFERROR(IF(AND(القيم_التي_تم_إدخالها,أقساط_تسديد_القروض[[#This Row],[تاريخ
الدفع]]&lt;&gt;""),-PPMT(معدل_الفائدة/12,1,مدة_القرض-ROWS($C$4:C96)+1,أقساط_تسديد_القروض[[#This Row],[الرصيد
الافتتاحي]]),""),0)</f>
        <v>352.29409604269927</v>
      </c>
      <c r="G96" s="22">
        <f ca="1">IF(أقساط_تسديد_القروض[[#This Row],[تاريخ
الدفع]]="",0,قيمة_ضريبة_الملكية)</f>
        <v>375</v>
      </c>
      <c r="H96" s="22">
        <f ca="1">IF(أقساط_تسديد_القروض[[#This Row],[تاريخ
الدفع]]="",0,أقساط_تسديد_القروض[[#This Row],[الفائدة]]+أقساط_تسديد_القروض[[#This Row],[رأس المال]]+أقساط_تسديد_القروض[[#This Row],[ضريبة
الملكية]])</f>
        <v>1447.1753539574333</v>
      </c>
      <c r="I96" s="22">
        <f ca="1">IF(أقساط_تسديد_القروض[[#This Row],[تاريخ
الدفع]]="",0,أقساط_تسديد_القروض[[#This Row],[الرصيد
الافتتاحي]]-أقساط_تسديد_القروض[[#This Row],[رأس المال]])</f>
        <v>172771.5018995362</v>
      </c>
      <c r="J96" s="27">
        <f ca="1">IF(أقساط_تسديد_القروض[[#This Row],[الختامي
الافتتاحي]]&gt;0,الصف_الأخير-ROW(),0)</f>
        <v>267</v>
      </c>
    </row>
    <row r="97" spans="2:10" ht="15" customHeight="1" x14ac:dyDescent="0.2">
      <c r="B97" s="26">
        <f>ROWS($B$4:B97)</f>
        <v>94</v>
      </c>
      <c r="C97" s="28">
        <f ca="1">IF(القيم_التي_تم_إدخالها,IF(أقساط_تسديد_القروض[[#This Row],[الرقم]]&lt;=مدة_القرض,IF(ROW()-ROW(أقساط_تسديد_القروض[[#Headers], [تاريخ
الدفع]])=1,بداية_القرض,IF(I96&gt;0,EDATE(C96,1),"")),""),"")</f>
        <v>46071</v>
      </c>
      <c r="D97" s="22">
        <f ca="1">IF(ROW()-ROW(أقساط_تسديد_القروض[[#Headers], [الرصيد
الافتتاحي]])=1,قيمة_القرض,IF(أقساط_تسديد_القروض[[#This Row],[تاريخ
الدفع]]="",0,INDEX(أقساط_تسديد_القروض[], ROW()-4,8)))</f>
        <v>172771.5018995362</v>
      </c>
      <c r="E97" s="22">
        <f ca="1">IF(القيم_التي_تم_إدخالها,IF(ROW()-ROW(أقساط_تسديد_القروض[[#Headers], [الفائدة]])=1,-IPMT(معدل_الفائدة/12,1,مدة_القرض-ROWS($C$4:C97)+1,أقساط_تسديد_القروض[[#This Row],[الرصيد
الافتتاحي]]),IFERROR(-IPMT(معدل_الفائدة/12,1,أقساط_تسديد_القروض[[#This Row],[المبلغ
المتبقي]],D98),0)),0)</f>
        <v>718.40724963094442</v>
      </c>
      <c r="F97" s="22">
        <f ca="1">IFERROR(IF(AND(القيم_التي_تم_إدخالها,أقساط_تسديد_القروض[[#This Row],[تاريخ
الدفع]]&lt;&gt;""),-PPMT(معدل_الفائدة/12,1,مدة_القرض-ROWS($C$4:C97)+1,أقساط_تسديد_القروض[[#This Row],[الرصيد
الافتتاحي]]),""),0)</f>
        <v>353.76198810954395</v>
      </c>
      <c r="G97" s="22">
        <f ca="1">IF(أقساط_تسديد_القروض[[#This Row],[تاريخ
الدفع]]="",0,قيمة_ضريبة_الملكية)</f>
        <v>375</v>
      </c>
      <c r="H97" s="22">
        <f ca="1">IF(أقساط_تسديد_القروض[[#This Row],[تاريخ
الدفع]]="",0,أقساط_تسديد_القروض[[#This Row],[الفائدة]]+أقساط_تسديد_القروض[[#This Row],[رأس المال]]+أقساط_تسديد_القروض[[#This Row],[ضريبة
الملكية]])</f>
        <v>1447.1692377404884</v>
      </c>
      <c r="I97" s="22">
        <f ca="1">IF(أقساط_تسديد_القروض[[#This Row],[تاريخ
الدفع]]="",0,أقساط_تسديد_القروض[[#This Row],[الرصيد
الافتتاحي]]-أقساط_تسديد_القروض[[#This Row],[رأس المال]])</f>
        <v>172417.73991142667</v>
      </c>
      <c r="J97" s="27">
        <f ca="1">IF(أقساط_تسديد_القروض[[#This Row],[الختامي
الافتتاحي]]&gt;0,الصف_الأخير-ROW(),0)</f>
        <v>266</v>
      </c>
    </row>
    <row r="98" spans="2:10" ht="15" customHeight="1" x14ac:dyDescent="0.2">
      <c r="B98" s="26">
        <f>ROWS($B$4:B98)</f>
        <v>95</v>
      </c>
      <c r="C98" s="28">
        <f ca="1">IF(القيم_التي_تم_إدخالها,IF(أقساط_تسديد_القروض[[#This Row],[الرقم]]&lt;=مدة_القرض,IF(ROW()-ROW(أقساط_تسديد_القروض[[#Headers], [تاريخ
الدفع]])=1,بداية_القرض,IF(I97&gt;0,EDATE(C97,1),"")),""),"")</f>
        <v>46099</v>
      </c>
      <c r="D98" s="22">
        <f ca="1">IF(ROW()-ROW(أقساط_تسديد_القروض[[#Headers], [الرصيد
الافتتاحي]])=1,قيمة_القرض,IF(أقساط_تسديد_القروض[[#This Row],[تاريخ
الدفع]]="",0,INDEX(أقساط_تسديد_القروض[], ROW()-4,8)))</f>
        <v>172417.73991142667</v>
      </c>
      <c r="E98" s="22">
        <f ca="1">IF(القيم_التي_تم_إدخالها,IF(ROW()-ROW(أقساط_تسديد_القروض[[#Headers], [الفائدة]])=1,-IPMT(معدل_الفائدة/12,1,مدة_القرض-ROWS($C$4:C98)+1,أقساط_تسديد_القروض[[#This Row],[الرصيد
الافتتاحي]]),IFERROR(-IPMT(معدل_الفائدة/12,1,أقساط_تسديد_القروض[[#This Row],[المبلغ
المتبقي]],D99),0)),0)</f>
        <v>716.92709964597225</v>
      </c>
      <c r="F98" s="22">
        <f ca="1">IFERROR(IF(AND(القيم_التي_تم_إدخالها,أقساط_تسديد_القروض[[#This Row],[تاريخ
الدفع]]&lt;&gt;""),-PPMT(معدل_الفائدة/12,1,مدة_القرض-ROWS($C$4:C98)+1,أقساط_تسديد_القروض[[#This Row],[الرصيد
الافتتاحي]]),""),0)</f>
        <v>355.23599639333378</v>
      </c>
      <c r="G98" s="22">
        <f ca="1">IF(أقساط_تسديد_القروض[[#This Row],[تاريخ
الدفع]]="",0,قيمة_ضريبة_الملكية)</f>
        <v>375</v>
      </c>
      <c r="H98" s="22">
        <f ca="1">IF(أقساط_تسديد_القروض[[#This Row],[تاريخ
الدفع]]="",0,أقساط_تسديد_القروض[[#This Row],[الفائدة]]+أقساط_تسديد_القروض[[#This Row],[رأس المال]]+أقساط_تسديد_القروض[[#This Row],[ضريبة
الملكية]])</f>
        <v>1447.1630960393061</v>
      </c>
      <c r="I98" s="22">
        <f ca="1">IF(أقساط_تسديد_القروض[[#This Row],[تاريخ
الدفع]]="",0,أقساط_تسديد_القروض[[#This Row],[الرصيد
الافتتاحي]]-أقساط_تسديد_القروض[[#This Row],[رأس المال]])</f>
        <v>172062.50391503333</v>
      </c>
      <c r="J98" s="27">
        <f ca="1">IF(أقساط_تسديد_القروض[[#This Row],[الختامي
الافتتاحي]]&gt;0,الصف_الأخير-ROW(),0)</f>
        <v>265</v>
      </c>
    </row>
    <row r="99" spans="2:10" ht="15" customHeight="1" x14ac:dyDescent="0.2">
      <c r="B99" s="26">
        <f>ROWS($B$4:B99)</f>
        <v>96</v>
      </c>
      <c r="C99" s="28">
        <f ca="1">IF(القيم_التي_تم_إدخالها,IF(أقساط_تسديد_القروض[[#This Row],[الرقم]]&lt;=مدة_القرض,IF(ROW()-ROW(أقساط_تسديد_القروض[[#Headers], [تاريخ
الدفع]])=1,بداية_القرض,IF(I98&gt;0,EDATE(C98,1),"")),""),"")</f>
        <v>46130</v>
      </c>
      <c r="D99" s="22">
        <f ca="1">IF(ROW()-ROW(أقساط_تسديد_القروض[[#Headers], [الرصيد
الافتتاحي]])=1,قيمة_القرض,IF(أقساط_تسديد_القروض[[#This Row],[تاريخ
الدفع]]="",0,INDEX(أقساط_تسديد_القروض[], ROW()-4,8)))</f>
        <v>172062.50391503333</v>
      </c>
      <c r="E99" s="22">
        <f ca="1">IF(القيم_التي_تم_إدخالها,IF(ROW()-ROW(أقساط_تسديد_القروض[[#Headers], [الفائدة]])=1,-IPMT(معدل_الفائدة/12,1,مدة_القرض-ROWS($C$4:C99)+1,أقساط_تسديد_القروض[[#This Row],[الرصيد
الافتتاحي]]),IFERROR(-IPMT(معدل_الفائدة/12,1,أقساط_تسديد_القروض[[#This Row],[المبلغ
المتبقي]],D100),0)),0)</f>
        <v>715.44078236939595</v>
      </c>
      <c r="F99" s="22">
        <f ca="1">IFERROR(IF(AND(القيم_التي_تم_إدخالها,أقساط_تسديد_القروض[[#This Row],[تاريخ
الدفع]]&lt;&gt;""),-PPMT(معدل_الفائدة/12,1,مدة_القرض-ROWS($C$4:C99)+1,أقساط_تسديد_القروض[[#This Row],[الرصيد
الافتتاحي]]),""),0)</f>
        <v>356.71614637830578</v>
      </c>
      <c r="G99" s="22">
        <f ca="1">IF(أقساط_تسديد_القروض[[#This Row],[تاريخ
الدفع]]="",0,قيمة_ضريبة_الملكية)</f>
        <v>375</v>
      </c>
      <c r="H99" s="22">
        <f ca="1">IF(أقساط_تسديد_القروض[[#This Row],[تاريخ
الدفع]]="",0,أقساط_تسديد_القروض[[#This Row],[الفائدة]]+أقساط_تسديد_القروض[[#This Row],[رأس المال]]+أقساط_تسديد_القروض[[#This Row],[ضريبة
الملكية]])</f>
        <v>1447.1569287477018</v>
      </c>
      <c r="I99" s="22">
        <f ca="1">IF(أقساط_تسديد_القروض[[#This Row],[تاريخ
الدفع]]="",0,أقساط_تسديد_القروض[[#This Row],[الرصيد
الافتتاحي]]-أقساط_تسديد_القروض[[#This Row],[رأس المال]])</f>
        <v>171705.78776865502</v>
      </c>
      <c r="J99" s="27">
        <f ca="1">IF(أقساط_تسديد_القروض[[#This Row],[الختامي
الافتتاحي]]&gt;0,الصف_الأخير-ROW(),0)</f>
        <v>264</v>
      </c>
    </row>
    <row r="100" spans="2:10" ht="15" customHeight="1" x14ac:dyDescent="0.2">
      <c r="B100" s="26">
        <f>ROWS($B$4:B100)</f>
        <v>97</v>
      </c>
      <c r="C100" s="28">
        <f ca="1">IF(القيم_التي_تم_إدخالها,IF(أقساط_تسديد_القروض[[#This Row],[الرقم]]&lt;=مدة_القرض,IF(ROW()-ROW(أقساط_تسديد_القروض[[#Headers], [تاريخ
الدفع]])=1,بداية_القرض,IF(I99&gt;0,EDATE(C99,1),"")),""),"")</f>
        <v>46160</v>
      </c>
      <c r="D100" s="22">
        <f ca="1">IF(ROW()-ROW(أقساط_تسديد_القروض[[#Headers], [الرصيد
الافتتاحي]])=1,قيمة_القرض,IF(أقساط_تسديد_القروض[[#This Row],[تاريخ
الدفع]]="",0,INDEX(أقساط_تسديد_القروض[], ROW()-4,8)))</f>
        <v>171705.78776865502</v>
      </c>
      <c r="E100" s="22">
        <f ca="1">IF(القيم_التي_تم_إدخالها,IF(ROW()-ROW(أقساط_تسديد_القروض[[#Headers], [الفائدة]])=1,-IPMT(معدل_الفائدة/12,1,مدة_القرض-ROWS($C$4:C100)+1,أقساط_تسديد_القروض[[#This Row],[الرصيد
الافتتاحي]]),IFERROR(-IPMT(معدل_الفائدة/12,1,أقساط_تسديد_القروض[[#This Row],[المبلغ
المتبقي]],D101),0)),0)</f>
        <v>713.94827210416724</v>
      </c>
      <c r="F100" s="22">
        <f ca="1">IFERROR(IF(AND(القيم_التي_تم_إدخالها,أقساط_تسديد_القروض[[#This Row],[تاريخ
الدفع]]&lt;&gt;""),-PPMT(معدل_الفائدة/12,1,مدة_القرض-ROWS($C$4:C100)+1,أقساط_تسديد_القروض[[#This Row],[الرصيد
الافتتاحي]]),""),0)</f>
        <v>358.20246365488208</v>
      </c>
      <c r="G100" s="22">
        <f ca="1">IF(أقساط_تسديد_القروض[[#This Row],[تاريخ
الدفع]]="",0,قيمة_ضريبة_الملكية)</f>
        <v>375</v>
      </c>
      <c r="H100" s="22">
        <f ca="1">IF(أقساط_تسديد_القروض[[#This Row],[تاريخ
الدفع]]="",0,أقساط_تسديد_القروض[[#This Row],[الفائدة]]+أقساط_تسديد_القروض[[#This Row],[رأس المال]]+أقساط_تسديد_القروض[[#This Row],[ضريبة
الملكية]])</f>
        <v>1447.1507357590494</v>
      </c>
      <c r="I100" s="22">
        <f ca="1">IF(أقساط_تسديد_القروض[[#This Row],[تاريخ
الدفع]]="",0,أقساط_تسديد_القروض[[#This Row],[الرصيد
الافتتاحي]]-أقساط_تسديد_القروض[[#This Row],[رأس المال]])</f>
        <v>171347.58530500013</v>
      </c>
      <c r="J100" s="27">
        <f ca="1">IF(أقساط_تسديد_القروض[[#This Row],[الختامي
الافتتاحي]]&gt;0,الصف_الأخير-ROW(),0)</f>
        <v>263</v>
      </c>
    </row>
    <row r="101" spans="2:10" ht="15" customHeight="1" x14ac:dyDescent="0.2">
      <c r="B101" s="26">
        <f>ROWS($B$4:B101)</f>
        <v>98</v>
      </c>
      <c r="C101" s="28">
        <f ca="1">IF(القيم_التي_تم_إدخالها,IF(أقساط_تسديد_القروض[[#This Row],[الرقم]]&lt;=مدة_القرض,IF(ROW()-ROW(أقساط_تسديد_القروض[[#Headers], [تاريخ
الدفع]])=1,بداية_القرض,IF(I100&gt;0,EDATE(C100,1),"")),""),"")</f>
        <v>46191</v>
      </c>
      <c r="D101" s="22">
        <f ca="1">IF(ROW()-ROW(أقساط_تسديد_القروض[[#Headers], [الرصيد
الافتتاحي]])=1,قيمة_القرض,IF(أقساط_تسديد_القروض[[#This Row],[تاريخ
الدفع]]="",0,INDEX(أقساط_تسديد_القروض[], ROW()-4,8)))</f>
        <v>171347.58530500013</v>
      </c>
      <c r="E101" s="22">
        <f ca="1">IF(القيم_التي_تم_إدخالها,IF(ROW()-ROW(أقساط_تسديد_القروض[[#Headers], [الفائدة]])=1,-IPMT(معدل_الفائدة/12,1,مدة_القرض-ROWS($C$4:C101)+1,أقساط_تسديد_القروض[[#This Row],[الرصيد
الافتتاحي]]),IFERROR(-IPMT(معدل_الفائدة/12,1,أقساط_تسديد_القروض[[#This Row],[المبلغ
المتبقي]],D102),0)),0)</f>
        <v>712.4495430461667</v>
      </c>
      <c r="F101" s="22">
        <f ca="1">IFERROR(IF(AND(القيم_التي_تم_إدخالها,أقساط_تسديد_القروض[[#This Row],[تاريخ
الدفع]]&lt;&gt;""),-PPMT(معدل_الفائدة/12,1,مدة_القرض-ROWS($C$4:C101)+1,أقساط_تسديد_القروض[[#This Row],[الرصيد
الافتتاحي]]),""),0)</f>
        <v>359.69497392011067</v>
      </c>
      <c r="G101" s="22">
        <f ca="1">IF(أقساط_تسديد_القروض[[#This Row],[تاريخ
الدفع]]="",0,قيمة_ضريبة_الملكية)</f>
        <v>375</v>
      </c>
      <c r="H101" s="22">
        <f ca="1">IF(أقساط_تسديد_القروض[[#This Row],[تاريخ
الدفع]]="",0,أقساط_تسديد_القروض[[#This Row],[الفائدة]]+أقساط_تسديد_القروض[[#This Row],[رأس المال]]+أقساط_تسديد_القروض[[#This Row],[ضريبة
الملكية]])</f>
        <v>1447.1445169662775</v>
      </c>
      <c r="I101" s="22">
        <f ca="1">IF(أقساط_تسديد_القروض[[#This Row],[تاريخ
الدفع]]="",0,أقساط_تسديد_القروض[[#This Row],[الرصيد
الافتتاحي]]-أقساط_تسديد_القروض[[#This Row],[رأس المال]])</f>
        <v>170987.89033108001</v>
      </c>
      <c r="J101" s="27">
        <f ca="1">IF(أقساط_تسديد_القروض[[#This Row],[الختامي
الافتتاحي]]&gt;0,الصف_الأخير-ROW(),0)</f>
        <v>262</v>
      </c>
    </row>
    <row r="102" spans="2:10" ht="15" customHeight="1" x14ac:dyDescent="0.2">
      <c r="B102" s="26">
        <f>ROWS($B$4:B102)</f>
        <v>99</v>
      </c>
      <c r="C102" s="28">
        <f ca="1">IF(القيم_التي_تم_إدخالها,IF(أقساط_تسديد_القروض[[#This Row],[الرقم]]&lt;=مدة_القرض,IF(ROW()-ROW(أقساط_تسديد_القروض[[#Headers], [تاريخ
الدفع]])=1,بداية_القرض,IF(I101&gt;0,EDATE(C101,1),"")),""),"")</f>
        <v>46221</v>
      </c>
      <c r="D102" s="22">
        <f ca="1">IF(ROW()-ROW(أقساط_تسديد_القروض[[#Headers], [الرصيد
الافتتاحي]])=1,قيمة_القرض,IF(أقساط_تسديد_القروض[[#This Row],[تاريخ
الدفع]]="",0,INDEX(أقساط_تسديد_القروض[], ROW()-4,8)))</f>
        <v>170987.89033108001</v>
      </c>
      <c r="E102" s="22">
        <f ca="1">IF(القيم_التي_تم_إدخالها,IF(ROW()-ROW(أقساط_تسديد_القروض[[#Headers], [الفائدة]])=1,-IPMT(معدل_الفائدة/12,1,مدة_القرض-ROWS($C$4:C102)+1,أقساط_تسديد_القروض[[#This Row],[الرصيد
الافتتاحي]]),IFERROR(-IPMT(معدل_الفائدة/12,1,أقساط_تسديد_القروض[[#This Row],[المبلغ
المتبقي]],D103),0)),0)</f>
        <v>710.94456928375791</v>
      </c>
      <c r="F102" s="22">
        <f ca="1">IFERROR(IF(AND(القيم_التي_تم_إدخالها,أقساط_تسديد_القروض[[#This Row],[تاريخ
الدفع]]&lt;&gt;""),-PPMT(معدل_الفائدة/12,1,مدة_القرض-ROWS($C$4:C102)+1,أقساط_تسديد_القروض[[#This Row],[الرصيد
الافتتاحي]]),""),0)</f>
        <v>361.19370297811116</v>
      </c>
      <c r="G102" s="22">
        <f ca="1">IF(أقساط_تسديد_القروض[[#This Row],[تاريخ
الدفع]]="",0,قيمة_ضريبة_الملكية)</f>
        <v>375</v>
      </c>
      <c r="H102" s="22">
        <f ca="1">IF(أقساط_تسديد_القروض[[#This Row],[تاريخ
الدفع]]="",0,أقساط_تسديد_القروض[[#This Row],[الفائدة]]+أقساط_تسديد_القروض[[#This Row],[رأس المال]]+أقساط_تسديد_القروض[[#This Row],[ضريبة
الملكية]])</f>
        <v>1447.1382722618691</v>
      </c>
      <c r="I102" s="22">
        <f ca="1">IF(أقساط_تسديد_القروض[[#This Row],[تاريخ
الدفع]]="",0,أقساط_تسديد_القروض[[#This Row],[الرصيد
الافتتاحي]]-أقساط_تسديد_القروض[[#This Row],[رأس المال]])</f>
        <v>170626.6966281019</v>
      </c>
      <c r="J102" s="27">
        <f ca="1">IF(أقساط_تسديد_القروض[[#This Row],[الختامي
الافتتاحي]]&gt;0,الصف_الأخير-ROW(),0)</f>
        <v>261</v>
      </c>
    </row>
    <row r="103" spans="2:10" ht="15" customHeight="1" x14ac:dyDescent="0.2">
      <c r="B103" s="26">
        <f>ROWS($B$4:B103)</f>
        <v>100</v>
      </c>
      <c r="C103" s="28">
        <f ca="1">IF(القيم_التي_تم_إدخالها,IF(أقساط_تسديد_القروض[[#This Row],[الرقم]]&lt;=مدة_القرض,IF(ROW()-ROW(أقساط_تسديد_القروض[[#Headers], [تاريخ
الدفع]])=1,بداية_القرض,IF(I102&gt;0,EDATE(C102,1),"")),""),"")</f>
        <v>46252</v>
      </c>
      <c r="D103" s="22">
        <f ca="1">IF(ROW()-ROW(أقساط_تسديد_القروض[[#Headers], [الرصيد
الافتتاحي]])=1,قيمة_القرض,IF(أقساط_تسديد_القروض[[#This Row],[تاريخ
الدفع]]="",0,INDEX(أقساط_تسديد_القروض[], ROW()-4,8)))</f>
        <v>170626.6966281019</v>
      </c>
      <c r="E103" s="22">
        <f ca="1">IF(القيم_التي_تم_إدخالها,IF(ROW()-ROW(أقساط_تسديد_القروض[[#Headers], [الفائدة]])=1,-IPMT(معدل_الفائدة/12,1,مدة_القرض-ROWS($C$4:C103)+1,أقساط_تسديد_القروض[[#This Row],[الرصيد
الافتتاحي]]),IFERROR(-IPMT(معدل_الفائدة/12,1,أقساط_تسديد_القروض[[#This Row],[المبلغ
المتبقي]],D104),0)),0)</f>
        <v>709.43332479733908</v>
      </c>
      <c r="F103" s="22">
        <f ca="1">IFERROR(IF(AND(القيم_التي_تم_إدخالها,أقساط_تسديد_القروض[[#This Row],[تاريخ
الدفع]]&lt;&gt;""),-PPMT(معدل_الفائدة/12,1,مدة_القرض-ROWS($C$4:C103)+1,أقساط_تسديد_القروض[[#This Row],[الرصيد
الافتتاحي]]),""),0)</f>
        <v>362.69867674051989</v>
      </c>
      <c r="G103" s="22">
        <f ca="1">IF(أقساط_تسديد_القروض[[#This Row],[تاريخ
الدفع]]="",0,قيمة_ضريبة_الملكية)</f>
        <v>375</v>
      </c>
      <c r="H103" s="22">
        <f ca="1">IF(أقساط_تسديد_القروض[[#This Row],[تاريخ
الدفع]]="",0,أقساط_تسديد_القروض[[#This Row],[الفائدة]]+أقساط_تسديد_القروض[[#This Row],[رأس المال]]+أقساط_تسديد_القروض[[#This Row],[ضريبة
الملكية]])</f>
        <v>1447.132001537859</v>
      </c>
      <c r="I103" s="22">
        <f ca="1">IF(أقساط_تسديد_القروض[[#This Row],[تاريخ
الدفع]]="",0,أقساط_تسديد_القروض[[#This Row],[الرصيد
الافتتاحي]]-أقساط_تسديد_القروض[[#This Row],[رأس المال]])</f>
        <v>170263.99795136138</v>
      </c>
      <c r="J103" s="27">
        <f ca="1">IF(أقساط_تسديد_القروض[[#This Row],[الختامي
الافتتاحي]]&gt;0,الصف_الأخير-ROW(),0)</f>
        <v>260</v>
      </c>
    </row>
    <row r="104" spans="2:10" ht="15" customHeight="1" x14ac:dyDescent="0.2">
      <c r="B104" s="26">
        <f>ROWS($B$4:B104)</f>
        <v>101</v>
      </c>
      <c r="C104" s="28">
        <f ca="1">IF(القيم_التي_تم_إدخالها,IF(أقساط_تسديد_القروض[[#This Row],[الرقم]]&lt;=مدة_القرض,IF(ROW()-ROW(أقساط_تسديد_القروض[[#Headers], [تاريخ
الدفع]])=1,بداية_القرض,IF(I103&gt;0,EDATE(C103,1),"")),""),"")</f>
        <v>46283</v>
      </c>
      <c r="D104" s="22">
        <f ca="1">IF(ROW()-ROW(أقساط_تسديد_القروض[[#Headers], [الرصيد
الافتتاحي]])=1,قيمة_القرض,IF(أقساط_تسديد_القروض[[#This Row],[تاريخ
الدفع]]="",0,INDEX(أقساط_تسديد_القروض[], ROW()-4,8)))</f>
        <v>170263.99795136138</v>
      </c>
      <c r="E104" s="22">
        <f ca="1">IF(القيم_التي_تم_إدخالها,IF(ROW()-ROW(أقساط_تسديد_القروض[[#Headers], [الفائدة]])=1,-IPMT(معدل_الفائدة/12,1,مدة_القرض-ROWS($C$4:C104)+1,أقساط_تسديد_القروض[[#This Row],[الرصيد
الافتتاحي]]),IFERROR(-IPMT(معدل_الفائدة/12,1,أقساط_تسديد_القروض[[#This Row],[المبلغ
المتبقي]],D105),0)),0)</f>
        <v>707.91578345889343</v>
      </c>
      <c r="F104" s="22">
        <f ca="1">IFERROR(IF(AND(القيم_التي_تم_إدخالها,أقساط_تسديد_القروض[[#This Row],[تاريخ
الدفع]]&lt;&gt;""),-PPMT(معدل_الفائدة/12,1,مدة_القرض-ROWS($C$4:C104)+1,أقساط_تسديد_القروض[[#This Row],[الرصيد
الافتتاحي]]),""),0)</f>
        <v>364.20992122693883</v>
      </c>
      <c r="G104" s="22">
        <f ca="1">IF(أقساط_تسديد_القروض[[#This Row],[تاريخ
الدفع]]="",0,قيمة_ضريبة_الملكية)</f>
        <v>375</v>
      </c>
      <c r="H104" s="22">
        <f ca="1">IF(أقساط_تسديد_القروض[[#This Row],[تاريخ
الدفع]]="",0,أقساط_تسديد_القروض[[#This Row],[الفائدة]]+أقساط_تسديد_القروض[[#This Row],[رأس المال]]+أقساط_تسديد_القروض[[#This Row],[ضريبة
الملكية]])</f>
        <v>1447.1257046858323</v>
      </c>
      <c r="I104" s="22">
        <f ca="1">IF(أقساط_تسديد_القروض[[#This Row],[تاريخ
الدفع]]="",0,أقساط_تسديد_القروض[[#This Row],[الرصيد
الافتتاحي]]-أقساط_تسديد_القروض[[#This Row],[رأس المال]])</f>
        <v>169899.78803013443</v>
      </c>
      <c r="J104" s="27">
        <f ca="1">IF(أقساط_تسديد_القروض[[#This Row],[الختامي
الافتتاحي]]&gt;0,الصف_الأخير-ROW(),0)</f>
        <v>259</v>
      </c>
    </row>
    <row r="105" spans="2:10" ht="15" customHeight="1" x14ac:dyDescent="0.2">
      <c r="B105" s="26">
        <f>ROWS($B$4:B105)</f>
        <v>102</v>
      </c>
      <c r="C105" s="28">
        <f ca="1">IF(القيم_التي_تم_إدخالها,IF(أقساط_تسديد_القروض[[#This Row],[الرقم]]&lt;=مدة_القرض,IF(ROW()-ROW(أقساط_تسديد_القروض[[#Headers], [تاريخ
الدفع]])=1,بداية_القرض,IF(I104&gt;0,EDATE(C104,1),"")),""),"")</f>
        <v>46313</v>
      </c>
      <c r="D105" s="22">
        <f ca="1">IF(ROW()-ROW(أقساط_تسديد_القروض[[#Headers], [الرصيد
الافتتاحي]])=1,قيمة_القرض,IF(أقساط_تسديد_القروض[[#This Row],[تاريخ
الدفع]]="",0,INDEX(أقساط_تسديد_القروض[], ROW()-4,8)))</f>
        <v>169899.78803013443</v>
      </c>
      <c r="E105" s="22">
        <f ca="1">IF(القيم_التي_تم_إدخالها,IF(ROW()-ROW(أقساط_تسديد_القروض[[#Headers], [الفائدة]])=1,-IPMT(معدل_الفائدة/12,1,مدة_القرض-ROWS($C$4:C105)+1,أقساط_تسديد_القروض[[#This Row],[الرصيد
الافتتاحي]]),IFERROR(-IPMT(معدل_الفائدة/12,1,أقساط_تسديد_القروض[[#This Row],[المبلغ
المتبقي]],D106),0)),0)</f>
        <v>706.39191903153767</v>
      </c>
      <c r="F105" s="22">
        <f ca="1">IFERROR(IF(AND(القيم_التي_تم_إدخالها,أقساط_تسديد_القروض[[#This Row],[تاريخ
الدفع]]&lt;&gt;""),-PPMT(معدل_الفائدة/12,1,مدة_القرض-ROWS($C$4:C105)+1,أقساط_تسديد_القروض[[#This Row],[الرصيد
الافتتاحي]]),""),0)</f>
        <v>365.72746256538437</v>
      </c>
      <c r="G105" s="22">
        <f ca="1">IF(أقساط_تسديد_القروض[[#This Row],[تاريخ
الدفع]]="",0,قيمة_ضريبة_الملكية)</f>
        <v>375</v>
      </c>
      <c r="H105" s="22">
        <f ca="1">IF(أقساط_تسديد_القروض[[#This Row],[تاريخ
الدفع]]="",0,أقساط_تسديد_القروض[[#This Row],[الفائدة]]+أقساط_تسديد_القروض[[#This Row],[رأس المال]]+أقساط_تسديد_القروض[[#This Row],[ضريبة
الملكية]])</f>
        <v>1447.119381596922</v>
      </c>
      <c r="I105" s="22">
        <f ca="1">IF(أقساط_تسديد_القروض[[#This Row],[تاريخ
الدفع]]="",0,أقساط_تسديد_القروض[[#This Row],[الرصيد
الافتتاحي]]-أقساط_تسديد_القروض[[#This Row],[رأس المال]])</f>
        <v>169534.06056756905</v>
      </c>
      <c r="J105" s="27">
        <f ca="1">IF(أقساط_تسديد_القروض[[#This Row],[الختامي
الافتتاحي]]&gt;0,الصف_الأخير-ROW(),0)</f>
        <v>258</v>
      </c>
    </row>
    <row r="106" spans="2:10" ht="15" customHeight="1" x14ac:dyDescent="0.2">
      <c r="B106" s="26">
        <f>ROWS($B$4:B106)</f>
        <v>103</v>
      </c>
      <c r="C106" s="28">
        <f ca="1">IF(القيم_التي_تم_إدخالها,IF(أقساط_تسديد_القروض[[#This Row],[الرقم]]&lt;=مدة_القرض,IF(ROW()-ROW(أقساط_تسديد_القروض[[#Headers], [تاريخ
الدفع]])=1,بداية_القرض,IF(I105&gt;0,EDATE(C105,1),"")),""),"")</f>
        <v>46344</v>
      </c>
      <c r="D106" s="22">
        <f ca="1">IF(ROW()-ROW(أقساط_تسديد_القروض[[#Headers], [الرصيد
الافتتاحي]])=1,قيمة_القرض,IF(أقساط_تسديد_القروض[[#This Row],[تاريخ
الدفع]]="",0,INDEX(أقساط_تسديد_القروض[], ROW()-4,8)))</f>
        <v>169534.06056756905</v>
      </c>
      <c r="E106" s="22">
        <f ca="1">IF(القيم_التي_تم_إدخالها,IF(ROW()-ROW(أقساط_تسديد_القروض[[#Headers], [الفائدة]])=1,-IPMT(معدل_الفائدة/12,1,مدة_القرض-ROWS($C$4:C106)+1,أقساط_تسديد_القروض[[#This Row],[الرصيد
الافتتاحي]]),IFERROR(-IPMT(معدل_الفائدة/12,1,أقساط_تسديد_القروض[[#This Row],[المبلغ
المتبقي]],D107),0)),0)</f>
        <v>704.86170516906793</v>
      </c>
      <c r="F106" s="22">
        <f ca="1">IFERROR(IF(AND(القيم_التي_تم_إدخالها,أقساط_تسديد_القروض[[#This Row],[تاريخ
الدفع]]&lt;&gt;""),-PPMT(معدل_الفائدة/12,1,مدة_القرض-ROWS($C$4:C106)+1,أقساط_تسديد_القروض[[#This Row],[الرصيد
الافتتاحي]]),""),0)</f>
        <v>367.25132699274019</v>
      </c>
      <c r="G106" s="22">
        <f ca="1">IF(أقساط_تسديد_القروض[[#This Row],[تاريخ
الدفع]]="",0,قيمة_ضريبة_الملكية)</f>
        <v>375</v>
      </c>
      <c r="H106" s="22">
        <f ca="1">IF(أقساط_تسديد_القروض[[#This Row],[تاريخ
الدفع]]="",0,أقساط_تسديد_القروض[[#This Row],[الفائدة]]+أقساط_تسديد_القروض[[#This Row],[رأس المال]]+أقساط_تسديد_القروض[[#This Row],[ضريبة
الملكية]])</f>
        <v>1447.1130321618082</v>
      </c>
      <c r="I106" s="22">
        <f ca="1">IF(أقساط_تسديد_القروض[[#This Row],[تاريخ
الدفع]]="",0,أقساط_تسديد_القروض[[#This Row],[الرصيد
الافتتاحي]]-أقساط_تسديد_القروض[[#This Row],[رأس المال]])</f>
        <v>169166.80924057632</v>
      </c>
      <c r="J106" s="27">
        <f ca="1">IF(أقساط_تسديد_القروض[[#This Row],[الختامي
الافتتاحي]]&gt;0,الصف_الأخير-ROW(),0)</f>
        <v>257</v>
      </c>
    </row>
    <row r="107" spans="2:10" ht="15" customHeight="1" x14ac:dyDescent="0.2">
      <c r="B107" s="26">
        <f>ROWS($B$4:B107)</f>
        <v>104</v>
      </c>
      <c r="C107" s="28">
        <f ca="1">IF(القيم_التي_تم_إدخالها,IF(أقساط_تسديد_القروض[[#This Row],[الرقم]]&lt;=مدة_القرض,IF(ROW()-ROW(أقساط_تسديد_القروض[[#Headers], [تاريخ
الدفع]])=1,بداية_القرض,IF(I106&gt;0,EDATE(C106,1),"")),""),"")</f>
        <v>46374</v>
      </c>
      <c r="D107" s="22">
        <f ca="1">IF(ROW()-ROW(أقساط_تسديد_القروض[[#Headers], [الرصيد
الافتتاحي]])=1,قيمة_القرض,IF(أقساط_تسديد_القروض[[#This Row],[تاريخ
الدفع]]="",0,INDEX(أقساط_تسديد_القروض[], ROW()-4,8)))</f>
        <v>169166.80924057632</v>
      </c>
      <c r="E107" s="22">
        <f ca="1">IF(القيم_التي_تم_إدخالها,IF(ROW()-ROW(أقساط_تسديد_القروض[[#Headers], [الفائدة]])=1,-IPMT(معدل_الفائدة/12,1,مدة_القرض-ROWS($C$4:C107)+1,أقساط_تسديد_القروض[[#This Row],[الرصيد
الافتتاحي]]),IFERROR(-IPMT(معدل_الفائدة/12,1,أقساط_تسديد_القروض[[#This Row],[المبلغ
المتبقي]],D108),0)),0)</f>
        <v>703.32511541550457</v>
      </c>
      <c r="F107" s="22">
        <f ca="1">IFERROR(IF(AND(القيم_التي_تم_إدخالها,أقساط_تسديد_القروض[[#This Row],[تاريخ
الدفع]]&lt;&gt;""),-PPMT(معدل_الفائدة/12,1,مدة_القرض-ROWS($C$4:C107)+1,أقساط_تسديد_القروض[[#This Row],[الرصيد
الافتتاحي]]),""),0)</f>
        <v>368.78154085520987</v>
      </c>
      <c r="G107" s="22">
        <f ca="1">IF(أقساط_تسديد_القروض[[#This Row],[تاريخ
الدفع]]="",0,قيمة_ضريبة_الملكية)</f>
        <v>375</v>
      </c>
      <c r="H107" s="22">
        <f ca="1">IF(أقساط_تسديد_القروض[[#This Row],[تاريخ
الدفع]]="",0,أقساط_تسديد_القروض[[#This Row],[الفائدة]]+أقساط_تسديد_القروض[[#This Row],[رأس المال]]+أقساط_تسديد_القروض[[#This Row],[ضريبة
الملكية]])</f>
        <v>1447.1066562707144</v>
      </c>
      <c r="I107" s="22">
        <f ca="1">IF(أقساط_تسديد_القروض[[#This Row],[تاريخ
الدفع]]="",0,أقساط_تسديد_القروض[[#This Row],[الرصيد
الافتتاحي]]-أقساط_تسديد_القروض[[#This Row],[رأس المال]])</f>
        <v>168798.0276997211</v>
      </c>
      <c r="J107" s="27">
        <f ca="1">IF(أقساط_تسديد_القروض[[#This Row],[الختامي
الافتتاحي]]&gt;0,الصف_الأخير-ROW(),0)</f>
        <v>256</v>
      </c>
    </row>
    <row r="108" spans="2:10" ht="15" customHeight="1" x14ac:dyDescent="0.2">
      <c r="B108" s="26">
        <f>ROWS($B$4:B108)</f>
        <v>105</v>
      </c>
      <c r="C108" s="28">
        <f ca="1">IF(القيم_التي_تم_إدخالها,IF(أقساط_تسديد_القروض[[#This Row],[الرقم]]&lt;=مدة_القرض,IF(ROW()-ROW(أقساط_تسديد_القروض[[#Headers], [تاريخ
الدفع]])=1,بداية_القرض,IF(I107&gt;0,EDATE(C107,1),"")),""),"")</f>
        <v>46405</v>
      </c>
      <c r="D108" s="22">
        <f ca="1">IF(ROW()-ROW(أقساط_تسديد_القروض[[#Headers], [الرصيد
الافتتاحي]])=1,قيمة_القرض,IF(أقساط_تسديد_القروض[[#This Row],[تاريخ
الدفع]]="",0,INDEX(أقساط_تسديد_القروض[], ROW()-4,8)))</f>
        <v>168798.0276997211</v>
      </c>
      <c r="E108" s="22">
        <f ca="1">IF(القيم_التي_تم_إدخالها,IF(ROW()-ROW(أقساط_تسديد_القروض[[#Headers], [الفائدة]])=1,-IPMT(معدل_الفائدة/12,1,مدة_القرض-ROWS($C$4:C108)+1,أقساط_تسديد_القروض[[#This Row],[الرصيد
الافتتاحي]]),IFERROR(-IPMT(معدل_الفائدة/12,1,أقساط_تسديد_القروض[[#This Row],[المبلغ
المتبقي]],D109),0)),0)</f>
        <v>701.78212320463479</v>
      </c>
      <c r="F108" s="22">
        <f ca="1">IFERROR(IF(AND(القيم_التي_تم_إدخالها,أقساط_تسديد_القروض[[#This Row],[تاريخ
الدفع]]&lt;&gt;""),-PPMT(معدل_الفائدة/12,1,مدة_القرض-ROWS($C$4:C108)+1,أقساط_تسديد_القروض[[#This Row],[الرصيد
الافتتاحي]]),""),0)</f>
        <v>370.31813060877323</v>
      </c>
      <c r="G108" s="22">
        <f ca="1">IF(أقساط_تسديد_القروض[[#This Row],[تاريخ
الدفع]]="",0,قيمة_ضريبة_الملكية)</f>
        <v>375</v>
      </c>
      <c r="H108" s="22">
        <f ca="1">IF(أقساط_تسديد_القروض[[#This Row],[تاريخ
الدفع]]="",0,أقساط_تسديد_القروض[[#This Row],[الفائدة]]+أقساط_تسديد_القروض[[#This Row],[رأس المال]]+أقساط_تسديد_القروض[[#This Row],[ضريبة
الملكية]])</f>
        <v>1447.100253813408</v>
      </c>
      <c r="I108" s="22">
        <f ca="1">IF(أقساط_تسديد_القروض[[#This Row],[تاريخ
الدفع]]="",0,أقساط_تسديد_القروض[[#This Row],[الرصيد
الافتتاحي]]-أقساط_تسديد_القروض[[#This Row],[رأس المال]])</f>
        <v>168427.70956911234</v>
      </c>
      <c r="J108" s="27">
        <f ca="1">IF(أقساط_تسديد_القروض[[#This Row],[الختامي
الافتتاحي]]&gt;0,الصف_الأخير-ROW(),0)</f>
        <v>255</v>
      </c>
    </row>
    <row r="109" spans="2:10" ht="15" customHeight="1" x14ac:dyDescent="0.2">
      <c r="B109" s="26">
        <f>ROWS($B$4:B109)</f>
        <v>106</v>
      </c>
      <c r="C109" s="28">
        <f ca="1">IF(القيم_التي_تم_إدخالها,IF(أقساط_تسديد_القروض[[#This Row],[الرقم]]&lt;=مدة_القرض,IF(ROW()-ROW(أقساط_تسديد_القروض[[#Headers], [تاريخ
الدفع]])=1,بداية_القرض,IF(I108&gt;0,EDATE(C108,1),"")),""),"")</f>
        <v>46436</v>
      </c>
      <c r="D109" s="22">
        <f ca="1">IF(ROW()-ROW(أقساط_تسديد_القروض[[#Headers], [الرصيد
الافتتاحي]])=1,قيمة_القرض,IF(أقساط_تسديد_القروض[[#This Row],[تاريخ
الدفع]]="",0,INDEX(أقساط_تسديد_القروض[], ROW()-4,8)))</f>
        <v>168427.70956911234</v>
      </c>
      <c r="E109" s="22">
        <f ca="1">IF(القيم_التي_تم_إدخالها,IF(ROW()-ROW(أقساط_تسديد_القروض[[#Headers], [الفائدة]])=1,-IPMT(معدل_الفائدة/12,1,مدة_القرض-ROWS($C$4:C109)+1,أقساط_تسديد_القروض[[#This Row],[الرصيد
الافتتاحي]]),IFERROR(-IPMT(معدل_الفائدة/12,1,أقساط_تسديد_القروض[[#This Row],[المبلغ
المتبقي]],D110),0)),0)</f>
        <v>700.23270185955289</v>
      </c>
      <c r="F109" s="22">
        <f ca="1">IFERROR(IF(AND(القيم_التي_تم_إدخالها,أقساط_تسديد_القروض[[#This Row],[تاريخ
الدفع]]&lt;&gt;""),-PPMT(معدل_الفائدة/12,1,مدة_القرض-ROWS($C$4:C109)+1,أقساط_تسديد_القروض[[#This Row],[الرصيد
الافتتاحي]]),""),0)</f>
        <v>371.86112281964324</v>
      </c>
      <c r="G109" s="22">
        <f ca="1">IF(أقساط_تسديد_القروض[[#This Row],[تاريخ
الدفع]]="",0,قيمة_ضريبة_الملكية)</f>
        <v>375</v>
      </c>
      <c r="H109" s="22">
        <f ca="1">IF(أقساط_تسديد_القروض[[#This Row],[تاريخ
الدفع]]="",0,أقساط_تسديد_القروض[[#This Row],[الفائدة]]+أقساط_تسديد_القروض[[#This Row],[رأس المال]]+أقساط_تسديد_القروض[[#This Row],[ضريبة
الملكية]])</f>
        <v>1447.0938246791961</v>
      </c>
      <c r="I109" s="22">
        <f ca="1">IF(أقساط_تسديد_القروض[[#This Row],[تاريخ
الدفع]]="",0,أقساط_تسديد_القروض[[#This Row],[الرصيد
الافتتاحي]]-أقساط_تسديد_القروض[[#This Row],[رأس المال]])</f>
        <v>168055.84844629269</v>
      </c>
      <c r="J109" s="27">
        <f ca="1">IF(أقساط_تسديد_القروض[[#This Row],[الختامي
الافتتاحي]]&gt;0,الصف_الأخير-ROW(),0)</f>
        <v>254</v>
      </c>
    </row>
    <row r="110" spans="2:10" ht="15" customHeight="1" x14ac:dyDescent="0.2">
      <c r="B110" s="26">
        <f>ROWS($B$4:B110)</f>
        <v>107</v>
      </c>
      <c r="C110" s="28">
        <f ca="1">IF(القيم_التي_تم_إدخالها,IF(أقساط_تسديد_القروض[[#This Row],[الرقم]]&lt;=مدة_القرض,IF(ROW()-ROW(أقساط_تسديد_القروض[[#Headers], [تاريخ
الدفع]])=1,بداية_القرض,IF(I109&gt;0,EDATE(C109,1),"")),""),"")</f>
        <v>46464</v>
      </c>
      <c r="D110" s="22">
        <f ca="1">IF(ROW()-ROW(أقساط_تسديد_القروض[[#Headers], [الرصيد
الافتتاحي]])=1,قيمة_القرض,IF(أقساط_تسديد_القروض[[#This Row],[تاريخ
الدفع]]="",0,INDEX(أقساط_تسديد_القروض[], ROW()-4,8)))</f>
        <v>168055.84844629269</v>
      </c>
      <c r="E110" s="22">
        <f ca="1">IF(القيم_التي_تم_إدخالها,IF(ROW()-ROW(أقساط_تسديد_القروض[[#Headers], [الفائدة]])=1,-IPMT(معدل_الفائدة/12,1,مدة_القرض-ROWS($C$4:C110)+1,أقساط_تسديد_القروض[[#This Row],[الرصيد
الافتتاحي]]),IFERROR(-IPMT(معدل_الفائدة/12,1,أقساط_تسديد_القروض[[#This Row],[المبلغ
المتبقي]],D111),0)),0)</f>
        <v>698.67682459219986</v>
      </c>
      <c r="F110" s="22">
        <f ca="1">IFERROR(IF(AND(القيم_التي_تم_إدخالها,أقساط_تسديد_القروض[[#This Row],[تاريخ
الدفع]]&lt;&gt;""),-PPMT(معدل_الفائدة/12,1,مدة_القرض-ROWS($C$4:C110)+1,أقساط_تسديد_القروض[[#This Row],[الرصيد
الافتتاحي]]),""),0)</f>
        <v>373.41054416472497</v>
      </c>
      <c r="G110" s="22">
        <f ca="1">IF(أقساط_تسديد_القروض[[#This Row],[تاريخ
الدفع]]="",0,قيمة_ضريبة_الملكية)</f>
        <v>375</v>
      </c>
      <c r="H110" s="22">
        <f ca="1">IF(أقساط_تسديد_القروض[[#This Row],[تاريخ
الدفع]]="",0,أقساط_تسديد_القروض[[#This Row],[الفائدة]]+أقساط_تسديد_القروض[[#This Row],[رأس المال]]+أقساط_تسديد_القروض[[#This Row],[ضريبة
الملكية]])</f>
        <v>1447.0873687569249</v>
      </c>
      <c r="I110" s="22">
        <f ca="1">IF(أقساط_تسديد_القروض[[#This Row],[تاريخ
الدفع]]="",0,أقساط_تسديد_القروض[[#This Row],[الرصيد
الافتتاحي]]-أقساط_تسديد_القروض[[#This Row],[رأس المال]])</f>
        <v>167682.43790212797</v>
      </c>
      <c r="J110" s="27">
        <f ca="1">IF(أقساط_تسديد_القروض[[#This Row],[الختامي
الافتتاحي]]&gt;0,الصف_الأخير-ROW(),0)</f>
        <v>253</v>
      </c>
    </row>
    <row r="111" spans="2:10" ht="15" customHeight="1" x14ac:dyDescent="0.2">
      <c r="B111" s="26">
        <f>ROWS($B$4:B111)</f>
        <v>108</v>
      </c>
      <c r="C111" s="28">
        <f ca="1">IF(القيم_التي_تم_إدخالها,IF(أقساط_تسديد_القروض[[#This Row],[الرقم]]&lt;=مدة_القرض,IF(ROW()-ROW(أقساط_تسديد_القروض[[#Headers], [تاريخ
الدفع]])=1,بداية_القرض,IF(I110&gt;0,EDATE(C110,1),"")),""),"")</f>
        <v>46495</v>
      </c>
      <c r="D111" s="22">
        <f ca="1">IF(ROW()-ROW(أقساط_تسديد_القروض[[#Headers], [الرصيد
الافتتاحي]])=1,قيمة_القرض,IF(أقساط_تسديد_القروض[[#This Row],[تاريخ
الدفع]]="",0,INDEX(أقساط_تسديد_القروض[], ROW()-4,8)))</f>
        <v>167682.43790212797</v>
      </c>
      <c r="E111" s="22">
        <f ca="1">IF(القيم_التي_تم_إدخالها,IF(ROW()-ROW(أقساط_تسديد_القروض[[#Headers], [الفائدة]])=1,-IPMT(معدل_الفائدة/12,1,مدة_القرض-ROWS($C$4:C111)+1,أقساط_تسديد_القروض[[#This Row],[الرصيد
الافتتاحي]]),IFERROR(-IPMT(معدل_الفائدة/12,1,أقساط_تسديد_القروض[[#This Row],[المبلغ
المتبقي]],D112),0)),0)</f>
        <v>697.11446450289964</v>
      </c>
      <c r="F111" s="22">
        <f ca="1">IFERROR(IF(AND(القيم_التي_تم_إدخالها,أقساط_تسديد_القروض[[#This Row],[تاريخ
الدفع]]&lt;&gt;""),-PPMT(معدل_الفائدة/12,1,مدة_القرض-ROWS($C$4:C111)+1,أقساط_تسديد_القروض[[#This Row],[الرصيد
الافتتاحي]]),""),0)</f>
        <v>374.96642143207816</v>
      </c>
      <c r="G111" s="22">
        <f ca="1">IF(أقساط_تسديد_القروض[[#This Row],[تاريخ
الدفع]]="",0,قيمة_ضريبة_الملكية)</f>
        <v>375</v>
      </c>
      <c r="H111" s="22">
        <f ca="1">IF(أقساط_تسديد_القروض[[#This Row],[تاريخ
الدفع]]="",0,أقساط_تسديد_القروض[[#This Row],[الفائدة]]+أقساط_تسديد_القروض[[#This Row],[رأس المال]]+أقساط_تسديد_القروض[[#This Row],[ضريبة
الملكية]])</f>
        <v>1447.0808859349777</v>
      </c>
      <c r="I111" s="22">
        <f ca="1">IF(أقساط_تسديد_القروض[[#This Row],[تاريخ
الدفع]]="",0,أقساط_تسديد_القروض[[#This Row],[الرصيد
الافتتاحي]]-أقساط_تسديد_القروض[[#This Row],[رأس المال]])</f>
        <v>167307.47148069591</v>
      </c>
      <c r="J111" s="27">
        <f ca="1">IF(أقساط_تسديد_القروض[[#This Row],[الختامي
الافتتاحي]]&gt;0,الصف_الأخير-ROW(),0)</f>
        <v>252</v>
      </c>
    </row>
    <row r="112" spans="2:10" ht="15" customHeight="1" x14ac:dyDescent="0.2">
      <c r="B112" s="26">
        <f>ROWS($B$4:B112)</f>
        <v>109</v>
      </c>
      <c r="C112" s="28">
        <f ca="1">IF(القيم_التي_تم_إدخالها,IF(أقساط_تسديد_القروض[[#This Row],[الرقم]]&lt;=مدة_القرض,IF(ROW()-ROW(أقساط_تسديد_القروض[[#Headers], [تاريخ
الدفع]])=1,بداية_القرض,IF(I111&gt;0,EDATE(C111,1),"")),""),"")</f>
        <v>46525</v>
      </c>
      <c r="D112" s="22">
        <f ca="1">IF(ROW()-ROW(أقساط_تسديد_القروض[[#Headers], [الرصيد
الافتتاحي]])=1,قيمة_القرض,IF(أقساط_تسديد_القروض[[#This Row],[تاريخ
الدفع]]="",0,INDEX(أقساط_تسديد_القروض[], ROW()-4,8)))</f>
        <v>167307.47148069591</v>
      </c>
      <c r="E112" s="22">
        <f ca="1">IF(القيم_التي_تم_إدخالها,IF(ROW()-ROW(أقساط_تسديد_القروض[[#Headers], [الفائدة]])=1,-IPMT(معدل_الفائدة/12,1,مدة_القرض-ROWS($C$4:C112)+1,أقساط_تسديد_القروض[[#This Row],[الرصيد
الافتتاحي]]),IFERROR(-IPMT(معدل_الفائدة/12,1,أقساط_تسديد_القروض[[#This Row],[المبلغ
المتبقي]],D113),0)),0)</f>
        <v>695.54559457989387</v>
      </c>
      <c r="F112" s="22">
        <f ca="1">IFERROR(IF(AND(القيم_التي_تم_إدخالها,أقساط_تسديد_القروض[[#This Row],[تاريخ
الدفع]]&lt;&gt;""),-PPMT(معدل_الفائدة/12,1,مدة_القرض-ROWS($C$4:C112)+1,أقساط_تسديد_القروض[[#This Row],[الرصيد
الافتتاحي]]),""),0)</f>
        <v>376.52878152137839</v>
      </c>
      <c r="G112" s="22">
        <f ca="1">IF(أقساط_تسديد_القروض[[#This Row],[تاريخ
الدفع]]="",0,قيمة_ضريبة_الملكية)</f>
        <v>375</v>
      </c>
      <c r="H112" s="22">
        <f ca="1">IF(أقساط_تسديد_القروض[[#This Row],[تاريخ
الدفع]]="",0,أقساط_تسديد_القروض[[#This Row],[الفائدة]]+أقساط_تسديد_القروض[[#This Row],[رأس المال]]+أقساط_تسديد_القروض[[#This Row],[ضريبة
الملكية]])</f>
        <v>1447.0743761012723</v>
      </c>
      <c r="I112" s="22">
        <f ca="1">IF(أقساط_تسديد_القروض[[#This Row],[تاريخ
الدفع]]="",0,أقساط_تسديد_القروض[[#This Row],[الرصيد
الافتتاحي]]-أقساط_تسديد_القروض[[#This Row],[رأس المال]])</f>
        <v>166930.94269917454</v>
      </c>
      <c r="J112" s="27">
        <f ca="1">IF(أقساط_تسديد_القروض[[#This Row],[الختامي
الافتتاحي]]&gt;0,الصف_الأخير-ROW(),0)</f>
        <v>251</v>
      </c>
    </row>
    <row r="113" spans="2:10" ht="15" customHeight="1" x14ac:dyDescent="0.2">
      <c r="B113" s="26">
        <f>ROWS($B$4:B113)</f>
        <v>110</v>
      </c>
      <c r="C113" s="28">
        <f ca="1">IF(القيم_التي_تم_إدخالها,IF(أقساط_تسديد_القروض[[#This Row],[الرقم]]&lt;=مدة_القرض,IF(ROW()-ROW(أقساط_تسديد_القروض[[#Headers], [تاريخ
الدفع]])=1,بداية_القرض,IF(I112&gt;0,EDATE(C112,1),"")),""),"")</f>
        <v>46556</v>
      </c>
      <c r="D113" s="22">
        <f ca="1">IF(ROW()-ROW(أقساط_تسديد_القروض[[#Headers], [الرصيد
الافتتاحي]])=1,قيمة_القرض,IF(أقساط_تسديد_القروض[[#This Row],[تاريخ
الدفع]]="",0,INDEX(أقساط_تسديد_القروض[], ROW()-4,8)))</f>
        <v>166930.94269917454</v>
      </c>
      <c r="E113" s="22">
        <f ca="1">IF(القيم_التي_تم_إدخالها,IF(ROW()-ROW(أقساط_تسديد_القروض[[#Headers], [الفائدة]])=1,-IPMT(معدل_الفائدة/12,1,مدة_القرض-ROWS($C$4:C113)+1,أقساط_تسديد_القروض[[#This Row],[الرصيد
الافتتاحي]]),IFERROR(-IPMT(معدل_الفائدة/12,1,أقساط_تسديد_القروض[[#This Row],[المبلغ
المتبقي]],D114),0)),0)</f>
        <v>693.97018769887563</v>
      </c>
      <c r="F113" s="22">
        <f ca="1">IFERROR(IF(AND(القيم_التي_تم_إدخالها,أقساط_تسديد_القروض[[#This Row],[تاريخ
الدفع]]&lt;&gt;""),-PPMT(معدل_الفائدة/12,1,مدة_القرض-ROWS($C$4:C113)+1,أقساط_تسديد_القروض[[#This Row],[الرصيد
الافتتاحي]]),""),0)</f>
        <v>378.09765144438427</v>
      </c>
      <c r="G113" s="22">
        <f ca="1">IF(أقساط_تسديد_القروض[[#This Row],[تاريخ
الدفع]]="",0,قيمة_ضريبة_الملكية)</f>
        <v>375</v>
      </c>
      <c r="H113" s="22">
        <f ca="1">IF(أقساط_تسديد_القروض[[#This Row],[تاريخ
الدفع]]="",0,أقساط_تسديد_القروض[[#This Row],[الفائدة]]+أقساط_تسديد_القروض[[#This Row],[رأس المال]]+أقساط_تسديد_القروض[[#This Row],[ضريبة
الملكية]])</f>
        <v>1447.0678391432598</v>
      </c>
      <c r="I113" s="22">
        <f ca="1">IF(أقساط_تسديد_القروض[[#This Row],[تاريخ
الدفع]]="",0,أقساط_تسديد_القروض[[#This Row],[الرصيد
الافتتاحي]]-أقساط_تسديد_القروض[[#This Row],[رأس المال]])</f>
        <v>166552.84504773017</v>
      </c>
      <c r="J113" s="27">
        <f ca="1">IF(أقساط_تسديد_القروض[[#This Row],[الختامي
الافتتاحي]]&gt;0,الصف_الأخير-ROW(),0)</f>
        <v>250</v>
      </c>
    </row>
    <row r="114" spans="2:10" ht="15" customHeight="1" x14ac:dyDescent="0.2">
      <c r="B114" s="26">
        <f>ROWS($B$4:B114)</f>
        <v>111</v>
      </c>
      <c r="C114" s="28">
        <f ca="1">IF(القيم_التي_تم_إدخالها,IF(أقساط_تسديد_القروض[[#This Row],[الرقم]]&lt;=مدة_القرض,IF(ROW()-ROW(أقساط_تسديد_القروض[[#Headers], [تاريخ
الدفع]])=1,بداية_القرض,IF(I113&gt;0,EDATE(C113,1),"")),""),"")</f>
        <v>46586</v>
      </c>
      <c r="D114" s="22">
        <f ca="1">IF(ROW()-ROW(أقساط_تسديد_القروض[[#Headers], [الرصيد
الافتتاحي]])=1,قيمة_القرض,IF(أقساط_تسديد_القروض[[#This Row],[تاريخ
الدفع]]="",0,INDEX(أقساط_تسديد_القروض[], ROW()-4,8)))</f>
        <v>166552.84504773017</v>
      </c>
      <c r="E114" s="22">
        <f ca="1">IF(القيم_التي_تم_إدخالها,IF(ROW()-ROW(أقساط_تسديد_القروض[[#Headers], [الفائدة]])=1,-IPMT(معدل_الفائدة/12,1,مدة_القرض-ROWS($C$4:C114)+1,أقساط_تسديد_القروض[[#This Row],[الرصيد
الافتتاحي]]),IFERROR(-IPMT(معدل_الفائدة/12,1,أقساط_تسديد_القروض[[#This Row],[المبلغ
المتبقي]],D115),0)),0)</f>
        <v>692.38821662251985</v>
      </c>
      <c r="F114" s="22">
        <f ca="1">IFERROR(IF(AND(القيم_التي_تم_إدخالها,أقساط_تسديد_القروض[[#This Row],[تاريخ
الدفع]]&lt;&gt;""),-PPMT(معدل_الفائدة/12,1,مدة_القرض-ROWS($C$4:C114)+1,أقساط_تسديد_القروض[[#This Row],[الرصيد
الافتتاحي]]),""),0)</f>
        <v>379.67305832540245</v>
      </c>
      <c r="G114" s="22">
        <f ca="1">IF(أقساط_تسديد_القروض[[#This Row],[تاريخ
الدفع]]="",0,قيمة_ضريبة_الملكية)</f>
        <v>375</v>
      </c>
      <c r="H114" s="22">
        <f ca="1">IF(أقساط_تسديد_القروض[[#This Row],[تاريخ
الدفع]]="",0,أقساط_تسديد_القروض[[#This Row],[الفائدة]]+أقساط_تسديد_القروض[[#This Row],[رأس المال]]+أقساط_تسديد_القروض[[#This Row],[ضريبة
الملكية]])</f>
        <v>1447.0612749479224</v>
      </c>
      <c r="I114" s="22">
        <f ca="1">IF(أقساط_تسديد_القروض[[#This Row],[تاريخ
الدفع]]="",0,أقساط_تسديد_القروض[[#This Row],[الرصيد
الافتتاحي]]-أقساط_تسديد_القروض[[#This Row],[رأس المال]])</f>
        <v>166173.17198940477</v>
      </c>
      <c r="J114" s="27">
        <f ca="1">IF(أقساط_تسديد_القروض[[#This Row],[الختامي
الافتتاحي]]&gt;0,الصف_الأخير-ROW(),0)</f>
        <v>249</v>
      </c>
    </row>
    <row r="115" spans="2:10" ht="15" customHeight="1" x14ac:dyDescent="0.2">
      <c r="B115" s="26">
        <f>ROWS($B$4:B115)</f>
        <v>112</v>
      </c>
      <c r="C115" s="28">
        <f ca="1">IF(القيم_التي_تم_إدخالها,IF(أقساط_تسديد_القروض[[#This Row],[الرقم]]&lt;=مدة_القرض,IF(ROW()-ROW(أقساط_تسديد_القروض[[#Headers], [تاريخ
الدفع]])=1,بداية_القرض,IF(I114&gt;0,EDATE(C114,1),"")),""),"")</f>
        <v>46617</v>
      </c>
      <c r="D115" s="22">
        <f ca="1">IF(ROW()-ROW(أقساط_تسديد_القروض[[#Headers], [الرصيد
الافتتاحي]])=1,قيمة_القرض,IF(أقساط_تسديد_القروض[[#This Row],[تاريخ
الدفع]]="",0,INDEX(أقساط_تسديد_القروض[], ROW()-4,8)))</f>
        <v>166173.17198940477</v>
      </c>
      <c r="E115" s="22">
        <f ca="1">IF(القيم_التي_تم_إدخالها,IF(ROW()-ROW(أقساط_تسديد_القروض[[#Headers], [الفائدة]])=1,-IPMT(معدل_الفائدة/12,1,مدة_القرض-ROWS($C$4:C115)+1,أقساط_تسديد_القروض[[#This Row],[الرصيد
الافتتاحي]]),IFERROR(-IPMT(معدل_الفائدة/12,1,أقساط_تسديد_القروض[[#This Row],[المبلغ
المتبقي]],D116),0)),0)</f>
        <v>690.79965400001254</v>
      </c>
      <c r="F115" s="22">
        <f ca="1">IFERROR(IF(AND(القيم_التي_تم_إدخالها,أقساط_تسديد_القروض[[#This Row],[تاريخ
الدفع]]&lt;&gt;""),-PPMT(معدل_الفائدة/12,1,مدة_القرض-ROWS($C$4:C115)+1,أقساط_تسديد_القروض[[#This Row],[الرصيد
الافتتاحي]]),""),0)</f>
        <v>381.25502940175835</v>
      </c>
      <c r="G115" s="22">
        <f ca="1">IF(أقساط_تسديد_القروض[[#This Row],[تاريخ
الدفع]]="",0,قيمة_ضريبة_الملكية)</f>
        <v>375</v>
      </c>
      <c r="H115" s="22">
        <f ca="1">IF(أقساط_تسديد_القروض[[#This Row],[تاريخ
الدفع]]="",0,أقساط_تسديد_القروض[[#This Row],[الفائدة]]+أقساط_تسديد_القروض[[#This Row],[رأس المال]]+أقساط_تسديد_القروض[[#This Row],[ضريبة
الملكية]])</f>
        <v>1447.0546834017709</v>
      </c>
      <c r="I115" s="22">
        <f ca="1">IF(أقساط_تسديد_القروض[[#This Row],[تاريخ
الدفع]]="",0,أقساط_تسديد_القروض[[#This Row],[الرصيد
الافتتاحي]]-أقساط_تسديد_القروض[[#This Row],[رأس المال]])</f>
        <v>165791.916960003</v>
      </c>
      <c r="J115" s="27">
        <f ca="1">IF(أقساط_تسديد_القروض[[#This Row],[الختامي
الافتتاحي]]&gt;0,الصف_الأخير-ROW(),0)</f>
        <v>248</v>
      </c>
    </row>
    <row r="116" spans="2:10" ht="15" customHeight="1" x14ac:dyDescent="0.2">
      <c r="B116" s="26">
        <f>ROWS($B$4:B116)</f>
        <v>113</v>
      </c>
      <c r="C116" s="28">
        <f ca="1">IF(القيم_التي_تم_إدخالها,IF(أقساط_تسديد_القروض[[#This Row],[الرقم]]&lt;=مدة_القرض,IF(ROW()-ROW(أقساط_تسديد_القروض[[#Headers], [تاريخ
الدفع]])=1,بداية_القرض,IF(I115&gt;0,EDATE(C115,1),"")),""),"")</f>
        <v>46648</v>
      </c>
      <c r="D116" s="22">
        <f ca="1">IF(ROW()-ROW(أقساط_تسديد_القروض[[#Headers], [الرصيد
الافتتاحي]])=1,قيمة_القرض,IF(أقساط_تسديد_القروض[[#This Row],[تاريخ
الدفع]]="",0,INDEX(أقساط_تسديد_القروض[], ROW()-4,8)))</f>
        <v>165791.916960003</v>
      </c>
      <c r="E116" s="22">
        <f ca="1">IF(القيم_التي_تم_إدخالها,IF(ROW()-ROW(أقساط_تسديد_القروض[[#Headers], [الفائدة]])=1,-IPMT(معدل_الفائدة/12,1,مدة_القرض-ROWS($C$4:C116)+1,أقساط_تسديد_القروض[[#This Row],[الرصيد
الافتتاحي]]),IFERROR(-IPMT(معدل_الفائدة/12,1,أقساط_تسديد_القروض[[#This Row],[المبلغ
المتبقي]],D117),0)),0)</f>
        <v>689.2044723665781</v>
      </c>
      <c r="F116" s="22">
        <f ca="1">IFERROR(IF(AND(القيم_التي_تم_إدخالها,أقساط_تسديد_القروض[[#This Row],[تاريخ
الدفع]]&lt;&gt;""),-PPMT(معدل_الفائدة/12,1,مدة_القرض-ROWS($C$4:C116)+1,أقساط_تسديد_القروض[[#This Row],[الرصيد
الافتتاحي]]),""),0)</f>
        <v>382.84359202426555</v>
      </c>
      <c r="G116" s="22">
        <f ca="1">IF(أقساط_تسديد_القروض[[#This Row],[تاريخ
الدفع]]="",0,قيمة_ضريبة_الملكية)</f>
        <v>375</v>
      </c>
      <c r="H116" s="22">
        <f ca="1">IF(أقساط_تسديد_القروض[[#This Row],[تاريخ
الدفع]]="",0,أقساط_تسديد_القروض[[#This Row],[الفائدة]]+أقساط_تسديد_القروض[[#This Row],[رأس المال]]+أقساط_تسديد_القروض[[#This Row],[ضريبة
الملكية]])</f>
        <v>1447.0480643908436</v>
      </c>
      <c r="I116" s="22">
        <f ca="1">IF(أقساط_تسديد_القروض[[#This Row],[تاريخ
الدفع]]="",0,أقساط_تسديد_القروض[[#This Row],[الرصيد
الافتتاحي]]-أقساط_تسديد_القروض[[#This Row],[رأس المال]])</f>
        <v>165409.07336797874</v>
      </c>
      <c r="J116" s="27">
        <f ca="1">IF(أقساط_تسديد_القروض[[#This Row],[الختامي
الافتتاحي]]&gt;0,الصف_الأخير-ROW(),0)</f>
        <v>247</v>
      </c>
    </row>
    <row r="117" spans="2:10" ht="15" customHeight="1" x14ac:dyDescent="0.2">
      <c r="B117" s="26">
        <f>ROWS($B$4:B117)</f>
        <v>114</v>
      </c>
      <c r="C117" s="28">
        <f ca="1">IF(القيم_التي_تم_إدخالها,IF(أقساط_تسديد_القروض[[#This Row],[الرقم]]&lt;=مدة_القرض,IF(ROW()-ROW(أقساط_تسديد_القروض[[#Headers], [تاريخ
الدفع]])=1,بداية_القرض,IF(I116&gt;0,EDATE(C116,1),"")),""),"")</f>
        <v>46678</v>
      </c>
      <c r="D117" s="22">
        <f ca="1">IF(ROW()-ROW(أقساط_تسديد_القروض[[#Headers], [الرصيد
الافتتاحي]])=1,قيمة_القرض,IF(أقساط_تسديد_القروض[[#This Row],[تاريخ
الدفع]]="",0,INDEX(أقساط_تسديد_القروض[], ROW()-4,8)))</f>
        <v>165409.07336797874</v>
      </c>
      <c r="E117" s="22">
        <f ca="1">IF(القيم_التي_تم_إدخالها,IF(ROW()-ROW(أقساط_تسديد_القروض[[#Headers], [الفائدة]])=1,-IPMT(معدل_الفائدة/12,1,مدة_القرض-ROWS($C$4:C117)+1,أقساط_تسديد_القروض[[#This Row],[الرصيد
الافتتاحي]]),IFERROR(-IPMT(معدل_الفائدة/12,1,أقساط_تسديد_القروض[[#This Row],[المبلغ
المتبقي]],D118),0)),0)</f>
        <v>687.60264414300434</v>
      </c>
      <c r="F117" s="22">
        <f ca="1">IFERROR(IF(AND(القيم_التي_تم_إدخالها,أقساط_تسديد_القروض[[#This Row],[تاريخ
الدفع]]&lt;&gt;""),-PPMT(معدل_الفائدة/12,1,مدة_القرض-ROWS($C$4:C117)+1,أقساط_تسديد_القروض[[#This Row],[الرصيد
الافتتاحي]]),""),0)</f>
        <v>384.4387736577001</v>
      </c>
      <c r="G117" s="22">
        <f ca="1">IF(أقساط_تسديد_القروض[[#This Row],[تاريخ
الدفع]]="",0,قيمة_ضريبة_الملكية)</f>
        <v>375</v>
      </c>
      <c r="H117" s="22">
        <f ca="1">IF(أقساط_تسديد_القروض[[#This Row],[تاريخ
الدفع]]="",0,أقساط_تسديد_القروض[[#This Row],[الفائدة]]+أقساط_تسديد_القروض[[#This Row],[رأس المال]]+أقساط_تسديد_القروض[[#This Row],[ضريبة
الملكية]])</f>
        <v>1447.0414178007045</v>
      </c>
      <c r="I117" s="22">
        <f ca="1">IF(أقساط_تسديد_القروض[[#This Row],[تاريخ
الدفع]]="",0,أقساط_تسديد_القروض[[#This Row],[الرصيد
الافتتاحي]]-أقساط_تسديد_القروض[[#This Row],[رأس المال]])</f>
        <v>165024.63459432105</v>
      </c>
      <c r="J117" s="27">
        <f ca="1">IF(أقساط_تسديد_القروض[[#This Row],[الختامي
الافتتاحي]]&gt;0,الصف_الأخير-ROW(),0)</f>
        <v>246</v>
      </c>
    </row>
    <row r="118" spans="2:10" ht="15" customHeight="1" x14ac:dyDescent="0.2">
      <c r="B118" s="26">
        <f>ROWS($B$4:B118)</f>
        <v>115</v>
      </c>
      <c r="C118" s="28">
        <f ca="1">IF(القيم_التي_تم_إدخالها,IF(أقساط_تسديد_القروض[[#This Row],[الرقم]]&lt;=مدة_القرض,IF(ROW()-ROW(أقساط_تسديد_القروض[[#Headers], [تاريخ
الدفع]])=1,بداية_القرض,IF(I117&gt;0,EDATE(C117,1),"")),""),"")</f>
        <v>46709</v>
      </c>
      <c r="D118" s="22">
        <f ca="1">IF(ROW()-ROW(أقساط_تسديد_القروض[[#Headers], [الرصيد
الافتتاحي]])=1,قيمة_القرض,IF(أقساط_تسديد_القروض[[#This Row],[تاريخ
الدفع]]="",0,INDEX(أقساط_تسديد_القروض[], ROW()-4,8)))</f>
        <v>165024.63459432105</v>
      </c>
      <c r="E118" s="22">
        <f ca="1">IF(القيم_التي_تم_إدخالها,IF(ROW()-ROW(أقساط_تسديد_القروض[[#Headers], [الفائدة]])=1,-IPMT(معدل_الفائدة/12,1,مدة_القرض-ROWS($C$4:C118)+1,أقساط_تسديد_القروض[[#This Row],[الرصيد
الافتتاحي]]),IFERROR(-IPMT(معدل_الفائدة/12,1,أقساط_تسديد_القروض[[#This Row],[المبلغ
المتبقي]],D119),0)),0)</f>
        <v>685.99414163516565</v>
      </c>
      <c r="F118" s="22">
        <f ca="1">IFERROR(IF(AND(القيم_التي_تم_إدخالها,أقساط_تسديد_القروض[[#This Row],[تاريخ
الدفع]]&lt;&gt;""),-PPMT(معدل_الفائدة/12,1,مدة_القرض-ROWS($C$4:C118)+1,أقساط_تسديد_القروض[[#This Row],[الرصيد
الافتتاحي]]),""),0)</f>
        <v>386.0406018812738</v>
      </c>
      <c r="G118" s="22">
        <f ca="1">IF(أقساط_تسديد_القروض[[#This Row],[تاريخ
الدفع]]="",0,قيمة_ضريبة_الملكية)</f>
        <v>375</v>
      </c>
      <c r="H118" s="22">
        <f ca="1">IF(أقساط_تسديد_القروض[[#This Row],[تاريخ
الدفع]]="",0,أقساط_تسديد_القروض[[#This Row],[الفائدة]]+أقساط_تسديد_القروض[[#This Row],[رأس المال]]+أقساط_تسديد_القروض[[#This Row],[ضريبة
الملكية]])</f>
        <v>1447.0347435164394</v>
      </c>
      <c r="I118" s="22">
        <f ca="1">IF(أقساط_تسديد_القروض[[#This Row],[تاريخ
الدفع]]="",0,أقساط_تسديد_القروض[[#This Row],[الرصيد
الافتتاحي]]-أقساط_تسديد_القروض[[#This Row],[رأس المال]])</f>
        <v>164638.59399243977</v>
      </c>
      <c r="J118" s="27">
        <f ca="1">IF(أقساط_تسديد_القروض[[#This Row],[الختامي
الافتتاحي]]&gt;0,الصف_الأخير-ROW(),0)</f>
        <v>245</v>
      </c>
    </row>
    <row r="119" spans="2:10" ht="15" customHeight="1" x14ac:dyDescent="0.2">
      <c r="B119" s="26">
        <f>ROWS($B$4:B119)</f>
        <v>116</v>
      </c>
      <c r="C119" s="28">
        <f ca="1">IF(القيم_التي_تم_إدخالها,IF(أقساط_تسديد_القروض[[#This Row],[الرقم]]&lt;=مدة_القرض,IF(ROW()-ROW(أقساط_تسديد_القروض[[#Headers], [تاريخ
الدفع]])=1,بداية_القرض,IF(I118&gt;0,EDATE(C118,1),"")),""),"")</f>
        <v>46739</v>
      </c>
      <c r="D119" s="22">
        <f ca="1">IF(ROW()-ROW(أقساط_تسديد_القروض[[#Headers], [الرصيد
الافتتاحي]])=1,قيمة_القرض,IF(أقساط_تسديد_القروض[[#This Row],[تاريخ
الدفع]]="",0,INDEX(أقساط_تسديد_القروض[], ROW()-4,8)))</f>
        <v>164638.59399243977</v>
      </c>
      <c r="E119" s="22">
        <f ca="1">IF(القيم_التي_تم_إدخالها,IF(ROW()-ROW(أقساط_تسديد_القروض[[#Headers], [الفائدة]])=1,-IPMT(معدل_الفائدة/12,1,مدة_القرض-ROWS($C$4:C119)+1,أقساط_تسديد_القروض[[#This Row],[الرصيد
الافتتاحي]]),IFERROR(-IPMT(معدل_الفائدة/12,1,أقساط_تسديد_القروض[[#This Row],[المبلغ
المتبقي]],D120),0)),0)</f>
        <v>684.37893703354439</v>
      </c>
      <c r="F119" s="22">
        <f ca="1">IFERROR(IF(AND(القيم_التي_تم_إدخالها,أقساط_تسديد_القروض[[#This Row],[تاريخ
الدفع]]&lt;&gt;""),-PPMT(معدل_الفائدة/12,1,مدة_القرض-ROWS($C$4:C119)+1,أقساط_تسديد_القروض[[#This Row],[الرصيد
الافتتاحي]]),""),0)</f>
        <v>387.64910438911255</v>
      </c>
      <c r="G119" s="22">
        <f ca="1">IF(أقساط_تسديد_القروض[[#This Row],[تاريخ
الدفع]]="",0,قيمة_ضريبة_الملكية)</f>
        <v>375</v>
      </c>
      <c r="H119" s="22">
        <f ca="1">IF(أقساط_تسديد_القروض[[#This Row],[تاريخ
الدفع]]="",0,أقساط_تسديد_القروض[[#This Row],[الفائدة]]+أقساط_تسديد_القروض[[#This Row],[رأس المال]]+أقساط_تسديد_القروض[[#This Row],[ضريبة
الملكية]])</f>
        <v>1447.028041422657</v>
      </c>
      <c r="I119" s="22">
        <f ca="1">IF(أقساط_تسديد_القروض[[#This Row],[تاريخ
الدفع]]="",0,أقساط_تسديد_القروض[[#This Row],[الرصيد
الافتتاحي]]-أقساط_تسديد_القروض[[#This Row],[رأس المال]])</f>
        <v>164250.94488805067</v>
      </c>
      <c r="J119" s="27">
        <f ca="1">IF(أقساط_تسديد_القروض[[#This Row],[الختامي
الافتتاحي]]&gt;0,الصف_الأخير-ROW(),0)</f>
        <v>244</v>
      </c>
    </row>
    <row r="120" spans="2:10" ht="15" customHeight="1" x14ac:dyDescent="0.2">
      <c r="B120" s="26">
        <f>ROWS($B$4:B120)</f>
        <v>117</v>
      </c>
      <c r="C120" s="28">
        <f ca="1">IF(القيم_التي_تم_إدخالها,IF(أقساط_تسديد_القروض[[#This Row],[الرقم]]&lt;=مدة_القرض,IF(ROW()-ROW(أقساط_تسديد_القروض[[#Headers], [تاريخ
الدفع]])=1,بداية_القرض,IF(I119&gt;0,EDATE(C119,1),"")),""),"")</f>
        <v>46770</v>
      </c>
      <c r="D120" s="22">
        <f ca="1">IF(ROW()-ROW(أقساط_تسديد_القروض[[#Headers], [الرصيد
الافتتاحي]])=1,قيمة_القرض,IF(أقساط_تسديد_القروض[[#This Row],[تاريخ
الدفع]]="",0,INDEX(أقساط_تسديد_القروض[], ROW()-4,8)))</f>
        <v>164250.94488805067</v>
      </c>
      <c r="E120" s="22">
        <f ca="1">IF(القيم_التي_تم_إدخالها,IF(ROW()-ROW(أقساط_تسديد_القروض[[#Headers], [الفائدة]])=1,-IPMT(معدل_الفائدة/12,1,مدة_القرض-ROWS($C$4:C120)+1,أقساط_تسديد_القروض[[#This Row],[الرصيد
الافتتاحي]]),IFERROR(-IPMT(معدل_الفائدة/12,1,أقساط_تسديد_القروض[[#This Row],[المبلغ
المتبقي]],D121),0)),0)</f>
        <v>682.75700241274967</v>
      </c>
      <c r="F120" s="22">
        <f ca="1">IFERROR(IF(AND(القيم_التي_تم_إدخالها,أقساط_تسديد_القروض[[#This Row],[تاريخ
الدفع]]&lt;&gt;""),-PPMT(معدل_الفائدة/12,1,مدة_القرض-ROWS($C$4:C120)+1,أقساط_تسديد_القروض[[#This Row],[الرصيد
الافتتاحي]]),""),0)</f>
        <v>389.2643089907337</v>
      </c>
      <c r="G120" s="22">
        <f ca="1">IF(أقساط_تسديد_القروض[[#This Row],[تاريخ
الدفع]]="",0,قيمة_ضريبة_الملكية)</f>
        <v>375</v>
      </c>
      <c r="H120" s="22">
        <f ca="1">IF(أقساط_تسديد_القروض[[#This Row],[تاريخ
الدفع]]="",0,أقساط_تسديد_القروض[[#This Row],[الفائدة]]+أقساط_تسديد_القروض[[#This Row],[رأس المال]]+أقساط_تسديد_القروض[[#This Row],[ضريبة
الملكية]])</f>
        <v>1447.0213114034834</v>
      </c>
      <c r="I120" s="22">
        <f ca="1">IF(أقساط_تسديد_القروض[[#This Row],[تاريخ
الدفع]]="",0,أقساط_تسديد_القروض[[#This Row],[الرصيد
الافتتاحي]]-أقساط_تسديد_القروض[[#This Row],[رأس المال]])</f>
        <v>163861.68057905993</v>
      </c>
      <c r="J120" s="27">
        <f ca="1">IF(أقساط_تسديد_القروض[[#This Row],[الختامي
الافتتاحي]]&gt;0,الصف_الأخير-ROW(),0)</f>
        <v>243</v>
      </c>
    </row>
    <row r="121" spans="2:10" ht="15" customHeight="1" x14ac:dyDescent="0.2">
      <c r="B121" s="26">
        <f>ROWS($B$4:B121)</f>
        <v>118</v>
      </c>
      <c r="C121" s="28">
        <f ca="1">IF(القيم_التي_تم_إدخالها,IF(أقساط_تسديد_القروض[[#This Row],[الرقم]]&lt;=مدة_القرض,IF(ROW()-ROW(أقساط_تسديد_القروض[[#Headers], [تاريخ
الدفع]])=1,بداية_القرض,IF(I120&gt;0,EDATE(C120,1),"")),""),"")</f>
        <v>46801</v>
      </c>
      <c r="D121" s="22">
        <f ca="1">IF(ROW()-ROW(أقساط_تسديد_القروض[[#Headers], [الرصيد
الافتتاحي]])=1,قيمة_القرض,IF(أقساط_تسديد_القروض[[#This Row],[تاريخ
الدفع]]="",0,INDEX(أقساط_تسديد_القروض[], ROW()-4,8)))</f>
        <v>163861.68057905993</v>
      </c>
      <c r="E121" s="22">
        <f ca="1">IF(القيم_التي_تم_إدخالها,IF(ROW()-ROW(أقساط_تسديد_القروض[[#Headers], [الفائدة]])=1,-IPMT(معدل_الفائدة/12,1,مدة_القرض-ROWS($C$4:C121)+1,أقساط_تسديد_القروض[[#This Row],[الرصيد
الافتتاحي]]),IFERROR(-IPMT(معدل_الفائدة/12,1,أقساط_تسديد_القروض[[#This Row],[المبلغ
المتبقي]],D122),0)),0)</f>
        <v>681.12830973103507</v>
      </c>
      <c r="F121" s="22">
        <f ca="1">IFERROR(IF(AND(القيم_التي_تم_إدخالها,أقساط_تسديد_القروض[[#This Row],[تاريخ
الدفع]]&lt;&gt;""),-PPMT(معدل_الفائدة/12,1,مدة_القرض-ROWS($C$4:C121)+1,أقساط_تسديد_القروض[[#This Row],[الرصيد
الافتتاحي]]),""),0)</f>
        <v>390.88624361152858</v>
      </c>
      <c r="G121" s="22">
        <f ca="1">IF(أقساط_تسديد_القروض[[#This Row],[تاريخ
الدفع]]="",0,قيمة_ضريبة_الملكية)</f>
        <v>375</v>
      </c>
      <c r="H121" s="22">
        <f ca="1">IF(أقساط_تسديد_القروض[[#This Row],[تاريخ
الدفع]]="",0,أقساط_تسديد_القروض[[#This Row],[الفائدة]]+أقساط_تسديد_القروض[[#This Row],[رأس المال]]+أقساط_تسديد_القروض[[#This Row],[ضريبة
الملكية]])</f>
        <v>1447.0145533425637</v>
      </c>
      <c r="I121" s="22">
        <f ca="1">IF(أقساط_تسديد_القروض[[#This Row],[تاريخ
الدفع]]="",0,أقساط_تسديد_القروض[[#This Row],[الرصيد
الافتتاحي]]-أقساط_تسديد_القروض[[#This Row],[رأس المال]])</f>
        <v>163470.79433544842</v>
      </c>
      <c r="J121" s="27">
        <f ca="1">IF(أقساط_تسديد_القروض[[#This Row],[الختامي
الافتتاحي]]&gt;0,الصف_الأخير-ROW(),0)</f>
        <v>242</v>
      </c>
    </row>
    <row r="122" spans="2:10" ht="15" customHeight="1" x14ac:dyDescent="0.2">
      <c r="B122" s="26">
        <f>ROWS($B$4:B122)</f>
        <v>119</v>
      </c>
      <c r="C122" s="28">
        <f ca="1">IF(القيم_التي_تم_إدخالها,IF(أقساط_تسديد_القروض[[#This Row],[الرقم]]&lt;=مدة_القرض,IF(ROW()-ROW(أقساط_تسديد_القروض[[#Headers], [تاريخ
الدفع]])=1,بداية_القرض,IF(I121&gt;0,EDATE(C121,1),"")),""),"")</f>
        <v>46830</v>
      </c>
      <c r="D122" s="22">
        <f ca="1">IF(ROW()-ROW(أقساط_تسديد_القروض[[#Headers], [الرصيد
الافتتاحي]])=1,قيمة_القرض,IF(أقساط_تسديد_القروض[[#This Row],[تاريخ
الدفع]]="",0,INDEX(أقساط_تسديد_القروض[], ROW()-4,8)))</f>
        <v>163470.79433544842</v>
      </c>
      <c r="E122" s="22">
        <f ca="1">IF(القيم_التي_تم_إدخالها,IF(ROW()-ROW(أقساط_تسديد_القروض[[#Headers], [الفائدة]])=1,-IPMT(معدل_الفائدة/12,1,مدة_القرض-ROWS($C$4:C122)+1,أقساط_تسديد_القروض[[#This Row],[الرصيد
الافتتاحي]]),IFERROR(-IPMT(معدل_الفائدة/12,1,أقساط_تسديد_القروض[[#This Row],[المبلغ
المتبقي]],D123),0)),0)</f>
        <v>679.49283082981322</v>
      </c>
      <c r="F122" s="22">
        <f ca="1">IFERROR(IF(AND(القيم_التي_تم_إدخالها,أقساط_تسديد_القروض[[#This Row],[تاريخ
الدفع]]&lt;&gt;""),-PPMT(معدل_الفائدة/12,1,مدة_القرض-ROWS($C$4:C122)+1,أقساط_تسديد_القروض[[#This Row],[الرصيد
الافتتاحي]]),""),0)</f>
        <v>392.51493629324341</v>
      </c>
      <c r="G122" s="22">
        <f ca="1">IF(أقساط_تسديد_القروض[[#This Row],[تاريخ
الدفع]]="",0,قيمة_ضريبة_الملكية)</f>
        <v>375</v>
      </c>
      <c r="H122" s="22">
        <f ca="1">IF(أقساط_تسديد_القروض[[#This Row],[تاريخ
الدفع]]="",0,أقساط_تسديد_القروض[[#This Row],[الفائدة]]+أقساط_تسديد_القروض[[#This Row],[رأس المال]]+أقساط_تسديد_القروض[[#This Row],[ضريبة
الملكية]])</f>
        <v>1447.0077671230565</v>
      </c>
      <c r="I122" s="22">
        <f ca="1">IF(أقساط_تسديد_القروض[[#This Row],[تاريخ
الدفع]]="",0,أقساط_تسديد_القروض[[#This Row],[الرصيد
الافتتاحي]]-أقساط_تسديد_القروض[[#This Row],[رأس المال]])</f>
        <v>163078.27939915517</v>
      </c>
      <c r="J122" s="27">
        <f ca="1">IF(أقساط_تسديد_القروض[[#This Row],[الختامي
الافتتاحي]]&gt;0,الصف_الأخير-ROW(),0)</f>
        <v>241</v>
      </c>
    </row>
    <row r="123" spans="2:10" ht="15" customHeight="1" x14ac:dyDescent="0.2">
      <c r="B123" s="26">
        <f>ROWS($B$4:B123)</f>
        <v>120</v>
      </c>
      <c r="C123" s="28">
        <f ca="1">IF(القيم_التي_تم_إدخالها,IF(أقساط_تسديد_القروض[[#This Row],[الرقم]]&lt;=مدة_القرض,IF(ROW()-ROW(أقساط_تسديد_القروض[[#Headers], [تاريخ
الدفع]])=1,بداية_القرض,IF(I122&gt;0,EDATE(C122,1),"")),""),"")</f>
        <v>46861</v>
      </c>
      <c r="D123" s="22">
        <f ca="1">IF(ROW()-ROW(أقساط_تسديد_القروض[[#Headers], [الرصيد
الافتتاحي]])=1,قيمة_القرض,IF(أقساط_تسديد_القروض[[#This Row],[تاريخ
الدفع]]="",0,INDEX(أقساط_تسديد_القروض[], ROW()-4,8)))</f>
        <v>163078.27939915517</v>
      </c>
      <c r="E123" s="22">
        <f ca="1">IF(القيم_التي_تم_إدخالها,IF(ROW()-ROW(أقساط_تسديد_القروض[[#Headers], [الفائدة]])=1,-IPMT(معدل_الفائدة/12,1,مدة_القرض-ROWS($C$4:C123)+1,أقساط_تسديد_القروض[[#This Row],[الرصيد
الافتتاحي]]),IFERROR(-IPMT(معدل_الفائدة/12,1,أقساط_تسديد_القروض[[#This Row],[المبلغ
المتبقي]],D124),0)),0)</f>
        <v>677.85053743316962</v>
      </c>
      <c r="F123" s="22">
        <f ca="1">IFERROR(IF(AND(القيم_التي_تم_إدخالها,أقساط_تسديد_القروض[[#This Row],[تاريخ
الدفع]]&lt;&gt;""),-PPMT(معدل_الفائدة/12,1,مدة_القرض-ROWS($C$4:C123)+1,أقساط_تسديد_القروض[[#This Row],[الرصيد
الافتتاحي]]),""),0)</f>
        <v>394.15041519446515</v>
      </c>
      <c r="G123" s="22">
        <f ca="1">IF(أقساط_تسديد_القروض[[#This Row],[تاريخ
الدفع]]="",0,قيمة_ضريبة_الملكية)</f>
        <v>375</v>
      </c>
      <c r="H123" s="22">
        <f ca="1">IF(أقساط_تسديد_القروض[[#This Row],[تاريخ
الدفع]]="",0,أقساط_تسديد_القروض[[#This Row],[الفائدة]]+أقساط_تسديد_القروض[[#This Row],[رأس المال]]+أقساط_تسديد_القروض[[#This Row],[ضريبة
الملكية]])</f>
        <v>1447.0009526276349</v>
      </c>
      <c r="I123" s="22">
        <f ca="1">IF(أقساط_تسديد_القروض[[#This Row],[تاريخ
الدفع]]="",0,أقساط_تسديد_القروض[[#This Row],[الرصيد
الافتتاحي]]-أقساط_تسديد_القروض[[#This Row],[رأس المال]])</f>
        <v>162684.12898396072</v>
      </c>
      <c r="J123" s="27">
        <f ca="1">IF(أقساط_تسديد_القروض[[#This Row],[الختامي
الافتتاحي]]&gt;0,الصف_الأخير-ROW(),0)</f>
        <v>240</v>
      </c>
    </row>
    <row r="124" spans="2:10" ht="15" customHeight="1" x14ac:dyDescent="0.2">
      <c r="B124" s="26">
        <f>ROWS($B$4:B124)</f>
        <v>121</v>
      </c>
      <c r="C124" s="28">
        <f ca="1">IF(القيم_التي_تم_إدخالها,IF(أقساط_تسديد_القروض[[#This Row],[الرقم]]&lt;=مدة_القرض,IF(ROW()-ROW(أقساط_تسديد_القروض[[#Headers], [تاريخ
الدفع]])=1,بداية_القرض,IF(I123&gt;0,EDATE(C123,1),"")),""),"")</f>
        <v>46891</v>
      </c>
      <c r="D124" s="22">
        <f ca="1">IF(ROW()-ROW(أقساط_تسديد_القروض[[#Headers], [الرصيد
الافتتاحي]])=1,قيمة_القرض,IF(أقساط_تسديد_القروض[[#This Row],[تاريخ
الدفع]]="",0,INDEX(أقساط_تسديد_القروض[], ROW()-4,8)))</f>
        <v>162684.12898396072</v>
      </c>
      <c r="E124" s="22">
        <f ca="1">IF(القيم_التي_تم_إدخالها,IF(ROW()-ROW(أقساط_تسديد_القروض[[#Headers], [الفائدة]])=1,-IPMT(معدل_الفائدة/12,1,مدة_القرض-ROWS($C$4:C124)+1,أقساط_تسديد_القروض[[#This Row],[الرصيد
الافتتاحي]]),IFERROR(-IPMT(معدل_الفائدة/12,1,أقساط_تسديد_القروض[[#This Row],[المبلغ
المتبقي]],D125),0)),0)</f>
        <v>676.2014011473733</v>
      </c>
      <c r="F124" s="22">
        <f ca="1">IFERROR(IF(AND(القيم_التي_تم_إدخالها,أقساط_تسديد_القروض[[#This Row],[تاريخ
الدفع]]&lt;&gt;""),-PPMT(معدل_الفائدة/12,1,مدة_القرض-ROWS($C$4:C124)+1,أقساط_تسديد_القروض[[#This Row],[الرصيد
الافتتاحي]]),""),0)</f>
        <v>395.79270859110875</v>
      </c>
      <c r="G124" s="22">
        <f ca="1">IF(أقساط_تسديد_القروض[[#This Row],[تاريخ
الدفع]]="",0,قيمة_ضريبة_الملكية)</f>
        <v>375</v>
      </c>
      <c r="H124" s="22">
        <f ca="1">IF(أقساط_تسديد_القروض[[#This Row],[تاريخ
الدفع]]="",0,أقساط_تسديد_القروض[[#This Row],[الفائدة]]+أقساط_تسديد_القروض[[#This Row],[رأس المال]]+أقساط_تسديد_القروض[[#This Row],[ضريبة
الملكية]])</f>
        <v>1446.9941097384822</v>
      </c>
      <c r="I124" s="22">
        <f ca="1">IF(أقساط_تسديد_القروض[[#This Row],[تاريخ
الدفع]]="",0,أقساط_تسديد_القروض[[#This Row],[الرصيد
الافتتاحي]]-أقساط_تسديد_القروض[[#This Row],[رأس المال]])</f>
        <v>162288.3362753696</v>
      </c>
      <c r="J124" s="27">
        <f ca="1">IF(أقساط_تسديد_القروض[[#This Row],[الختامي
الافتتاحي]]&gt;0,الصف_الأخير-ROW(),0)</f>
        <v>239</v>
      </c>
    </row>
    <row r="125" spans="2:10" ht="15" customHeight="1" x14ac:dyDescent="0.2">
      <c r="B125" s="26">
        <f>ROWS($B$4:B125)</f>
        <v>122</v>
      </c>
      <c r="C125" s="28">
        <f ca="1">IF(القيم_التي_تم_إدخالها,IF(أقساط_تسديد_القروض[[#This Row],[الرقم]]&lt;=مدة_القرض,IF(ROW()-ROW(أقساط_تسديد_القروض[[#Headers], [تاريخ
الدفع]])=1,بداية_القرض,IF(I124&gt;0,EDATE(C124,1),"")),""),"")</f>
        <v>46922</v>
      </c>
      <c r="D125" s="22">
        <f ca="1">IF(ROW()-ROW(أقساط_تسديد_القروض[[#Headers], [الرصيد
الافتتاحي]])=1,قيمة_القرض,IF(أقساط_تسديد_القروض[[#This Row],[تاريخ
الدفع]]="",0,INDEX(أقساط_تسديد_القروض[], ROW()-4,8)))</f>
        <v>162288.3362753696</v>
      </c>
      <c r="E125" s="22">
        <f ca="1">IF(القيم_التي_تم_إدخالها,IF(ROW()-ROW(أقساط_تسديد_القروض[[#Headers], [الفائدة]])=1,-IPMT(معدل_الفائدة/12,1,مدة_القرض-ROWS($C$4:C125)+1,أقساط_تسديد_القروض[[#This Row],[الرصيد
الافتتاحي]]),IFERROR(-IPMT(معدل_الفائدة/12,1,أقساط_تسديد_القروض[[#This Row],[المبلغ
المتبقي]],D126),0)),0)</f>
        <v>674.54539346038621</v>
      </c>
      <c r="F125" s="22">
        <f ca="1">IFERROR(IF(AND(القيم_التي_تم_إدخالها,أقساط_تسديد_القروض[[#This Row],[تاريخ
الدفع]]&lt;&gt;""),-PPMT(معدل_الفائدة/12,1,مدة_القرض-ROWS($C$4:C125)+1,أقساط_تسديد_القروض[[#This Row],[الرصيد
الافتتاحي]]),""),0)</f>
        <v>397.44184487690495</v>
      </c>
      <c r="G125" s="22">
        <f ca="1">IF(أقساط_تسديد_القروض[[#This Row],[تاريخ
الدفع]]="",0,قيمة_ضريبة_الملكية)</f>
        <v>375</v>
      </c>
      <c r="H125" s="22">
        <f ca="1">IF(أقساط_تسديد_القروض[[#This Row],[تاريخ
الدفع]]="",0,أقساط_تسديد_القروض[[#This Row],[الفائدة]]+أقساط_تسديد_القروض[[#This Row],[رأس المال]]+أقساط_تسديد_القروض[[#This Row],[ضريبة
الملكية]])</f>
        <v>1446.9872383372913</v>
      </c>
      <c r="I125" s="22">
        <f ca="1">IF(أقساط_تسديد_القروض[[#This Row],[تاريخ
الدفع]]="",0,أقساط_تسديد_القروض[[#This Row],[الرصيد
الافتتاحي]]-أقساط_تسديد_القروض[[#This Row],[رأس المال]])</f>
        <v>161890.89443049268</v>
      </c>
      <c r="J125" s="27">
        <f ca="1">IF(أقساط_تسديد_القروض[[#This Row],[الختامي
الافتتاحي]]&gt;0,الصف_الأخير-ROW(),0)</f>
        <v>238</v>
      </c>
    </row>
    <row r="126" spans="2:10" ht="15" customHeight="1" x14ac:dyDescent="0.2">
      <c r="B126" s="26">
        <f>ROWS($B$4:B126)</f>
        <v>123</v>
      </c>
      <c r="C126" s="28">
        <f ca="1">IF(القيم_التي_تم_إدخالها,IF(أقساط_تسديد_القروض[[#This Row],[الرقم]]&lt;=مدة_القرض,IF(ROW()-ROW(أقساط_تسديد_القروض[[#Headers], [تاريخ
الدفع]])=1,بداية_القرض,IF(I125&gt;0,EDATE(C125,1),"")),""),"")</f>
        <v>46952</v>
      </c>
      <c r="D126" s="22">
        <f ca="1">IF(ROW()-ROW(أقساط_تسديد_القروض[[#Headers], [الرصيد
الافتتاحي]])=1,قيمة_القرض,IF(أقساط_تسديد_القروض[[#This Row],[تاريخ
الدفع]]="",0,INDEX(أقساط_تسديد_القروض[], ROW()-4,8)))</f>
        <v>161890.89443049268</v>
      </c>
      <c r="E126" s="22">
        <f ca="1">IF(القيم_التي_تم_إدخالها,IF(ROW()-ROW(أقساط_تسديد_القروض[[#Headers], [الفائدة]])=1,-IPMT(معدل_الفائدة/12,1,مدة_القرض-ROWS($C$4:C126)+1,أقساط_تسديد_القروض[[#This Row],[الرصيد
الافتتاحي]]),IFERROR(-IPMT(معدل_الفائدة/12,1,أقساط_تسديد_القروض[[#This Row],[المبلغ
المتبقي]],D127),0)),0)</f>
        <v>672.88248574136992</v>
      </c>
      <c r="F126" s="22">
        <f ca="1">IFERROR(IF(AND(القيم_التي_تم_إدخالها,أقساط_تسديد_القروض[[#This Row],[تاريخ
الدفع]]&lt;&gt;""),-PPMT(معدل_الفائدة/12,1,مدة_القرض-ROWS($C$4:C126)+1,أقساط_تسديد_القروض[[#This Row],[الرصيد
الافتتاحي]]),""),0)</f>
        <v>399.0978525638921</v>
      </c>
      <c r="G126" s="22">
        <f ca="1">IF(أقساط_تسديد_القروض[[#This Row],[تاريخ
الدفع]]="",0,قيمة_ضريبة_الملكية)</f>
        <v>375</v>
      </c>
      <c r="H126" s="22">
        <f ca="1">IF(أقساط_تسديد_القروض[[#This Row],[تاريخ
الدفع]]="",0,أقساط_تسديد_القروض[[#This Row],[الفائدة]]+أقساط_تسديد_القروض[[#This Row],[رأس المال]]+أقساط_تسديد_القروض[[#This Row],[ضريبة
الملكية]])</f>
        <v>1446.980338305262</v>
      </c>
      <c r="I126" s="22">
        <f ca="1">IF(أقساط_تسديد_القروض[[#This Row],[تاريخ
الدفع]]="",0,أقساط_تسديد_القروض[[#This Row],[الرصيد
الافتتاحي]]-أقساط_تسديد_القروض[[#This Row],[رأس المال]])</f>
        <v>161491.79657792879</v>
      </c>
      <c r="J126" s="27">
        <f ca="1">IF(أقساط_تسديد_القروض[[#This Row],[الختامي
الافتتاحي]]&gt;0,الصف_الأخير-ROW(),0)</f>
        <v>237</v>
      </c>
    </row>
    <row r="127" spans="2:10" ht="15" customHeight="1" x14ac:dyDescent="0.2">
      <c r="B127" s="26">
        <f>ROWS($B$4:B127)</f>
        <v>124</v>
      </c>
      <c r="C127" s="28">
        <f ca="1">IF(القيم_التي_تم_إدخالها,IF(أقساط_تسديد_القروض[[#This Row],[الرقم]]&lt;=مدة_القرض,IF(ROW()-ROW(أقساط_تسديد_القروض[[#Headers], [تاريخ
الدفع]])=1,بداية_القرض,IF(I126&gt;0,EDATE(C126,1),"")),""),"")</f>
        <v>46983</v>
      </c>
      <c r="D127" s="22">
        <f ca="1">IF(ROW()-ROW(أقساط_تسديد_القروض[[#Headers], [الرصيد
الافتتاحي]])=1,قيمة_القرض,IF(أقساط_تسديد_القروض[[#This Row],[تاريخ
الدفع]]="",0,INDEX(أقساط_تسديد_القروض[], ROW()-4,8)))</f>
        <v>161491.79657792879</v>
      </c>
      <c r="E127" s="22">
        <f ca="1">IF(القيم_التي_تم_إدخالها,IF(ROW()-ROW(أقساط_تسديد_القروض[[#Headers], [الفائدة]])=1,-IPMT(معدل_الفائدة/12,1,مدة_القرض-ROWS($C$4:C127)+1,أقساط_تسديد_القروض[[#This Row],[الرصيد
الافتتاحي]]),IFERROR(-IPMT(معدل_الفائدة/12,1,أقساط_تسديد_القروض[[#This Row],[المبلغ
المتبقي]],D128),0)),0)</f>
        <v>671.21264924019124</v>
      </c>
      <c r="F127" s="22">
        <f ca="1">IFERROR(IF(AND(القيم_التي_تم_إدخالها,أقساط_تسديد_القروض[[#This Row],[تاريخ
الدفع]]&lt;&gt;""),-PPMT(معدل_الفائدة/12,1,مدة_القرض-ROWS($C$4:C127)+1,أقساط_تسديد_القروض[[#This Row],[الرصيد
الافتتاحي]]),""),0)</f>
        <v>400.76076028290828</v>
      </c>
      <c r="G127" s="22">
        <f ca="1">IF(أقساط_تسديد_القروض[[#This Row],[تاريخ
الدفع]]="",0,قيمة_ضريبة_الملكية)</f>
        <v>375</v>
      </c>
      <c r="H127" s="22">
        <f ca="1">IF(أقساط_تسديد_القروض[[#This Row],[تاريخ
الدفع]]="",0,أقساط_تسديد_القروض[[#This Row],[الفائدة]]+أقساط_تسديد_القروض[[#This Row],[رأس المال]]+أقساط_تسديد_القروض[[#This Row],[ضريبة
الملكية]])</f>
        <v>1446.9734095230995</v>
      </c>
      <c r="I127" s="22">
        <f ca="1">IF(أقساط_تسديد_القروض[[#This Row],[تاريخ
الدفع]]="",0,أقساط_تسديد_القروض[[#This Row],[الرصيد
الافتتاحي]]-أقساط_تسديد_القروض[[#This Row],[رأس المال]])</f>
        <v>161091.0358176459</v>
      </c>
      <c r="J127" s="27">
        <f ca="1">IF(أقساط_تسديد_القروض[[#This Row],[الختامي
الافتتاحي]]&gt;0,الصف_الأخير-ROW(),0)</f>
        <v>236</v>
      </c>
    </row>
    <row r="128" spans="2:10" ht="15" customHeight="1" x14ac:dyDescent="0.2">
      <c r="B128" s="26">
        <f>ROWS($B$4:B128)</f>
        <v>125</v>
      </c>
      <c r="C128" s="28">
        <f ca="1">IF(القيم_التي_تم_إدخالها,IF(أقساط_تسديد_القروض[[#This Row],[الرقم]]&lt;=مدة_القرض,IF(ROW()-ROW(أقساط_تسديد_القروض[[#Headers], [تاريخ
الدفع]])=1,بداية_القرض,IF(I127&gt;0,EDATE(C127,1),"")),""),"")</f>
        <v>47014</v>
      </c>
      <c r="D128" s="22">
        <f ca="1">IF(ROW()-ROW(أقساط_تسديد_القروض[[#Headers], [الرصيد
الافتتاحي]])=1,قيمة_القرض,IF(أقساط_تسديد_القروض[[#This Row],[تاريخ
الدفع]]="",0,INDEX(أقساط_تسديد_القروض[], ROW()-4,8)))</f>
        <v>161091.0358176459</v>
      </c>
      <c r="E128" s="22">
        <f ca="1">IF(القيم_التي_تم_إدخالها,IF(ROW()-ROW(أقساط_تسديد_القروض[[#Headers], [الفائدة]])=1,-IPMT(معدل_الفائدة/12,1,مدة_القرض-ROWS($C$4:C128)+1,أقساط_تسديد_القروض[[#This Row],[الرصيد
الافتتاحي]]),IFERROR(-IPMT(معدل_الفائدة/12,1,أقساط_تسديد_القروض[[#This Row],[المبلغ
المتبقي]],D129),0)),0)</f>
        <v>669.53585508692424</v>
      </c>
      <c r="F128" s="22">
        <f ca="1">IFERROR(IF(AND(القيم_التي_تم_إدخالها,أقساط_تسديد_القروض[[#This Row],[تاريخ
الدفع]]&lt;&gt;""),-PPMT(معدل_الفائدة/12,1,مدة_القرض-ROWS($C$4:C128)+1,أقساط_تسديد_القروض[[#This Row],[الرصيد
الافتتاحي]]),""),0)</f>
        <v>402.43059678408719</v>
      </c>
      <c r="G128" s="22">
        <f ca="1">IF(أقساط_تسديد_القروض[[#This Row],[تاريخ
الدفع]]="",0,قيمة_ضريبة_الملكية)</f>
        <v>375</v>
      </c>
      <c r="H128" s="22">
        <f ca="1">IF(أقساط_تسديد_القروض[[#This Row],[تاريخ
الدفع]]="",0,أقساط_تسديد_القروض[[#This Row],[الفائدة]]+أقساط_تسديد_القروض[[#This Row],[رأس المال]]+أقساط_تسديد_القروض[[#This Row],[ضريبة
الملكية]])</f>
        <v>1446.9664518710115</v>
      </c>
      <c r="I128" s="22">
        <f ca="1">IF(أقساط_تسديد_القروض[[#This Row],[تاريخ
الدفع]]="",0,أقساط_تسديد_القروض[[#This Row],[الرصيد
الافتتاحي]]-أقساط_تسديد_القروض[[#This Row],[رأس المال]])</f>
        <v>160688.60522086182</v>
      </c>
      <c r="J128" s="27">
        <f ca="1">IF(أقساط_تسديد_القروض[[#This Row],[الختامي
الافتتاحي]]&gt;0,الصف_الأخير-ROW(),0)</f>
        <v>235</v>
      </c>
    </row>
    <row r="129" spans="2:10" ht="15" customHeight="1" x14ac:dyDescent="0.2">
      <c r="B129" s="26">
        <f>ROWS($B$4:B129)</f>
        <v>126</v>
      </c>
      <c r="C129" s="28">
        <f ca="1">IF(القيم_التي_تم_إدخالها,IF(أقساط_تسديد_القروض[[#This Row],[الرقم]]&lt;=مدة_القرض,IF(ROW()-ROW(أقساط_تسديد_القروض[[#Headers], [تاريخ
الدفع]])=1,بداية_القرض,IF(I128&gt;0,EDATE(C128,1),"")),""),"")</f>
        <v>47044</v>
      </c>
      <c r="D129" s="22">
        <f ca="1">IF(ROW()-ROW(أقساط_تسديد_القروض[[#Headers], [الرصيد
الافتتاحي]])=1,قيمة_القرض,IF(أقساط_تسديد_القروض[[#This Row],[تاريخ
الدفع]]="",0,INDEX(أقساط_تسديد_القروض[], ROW()-4,8)))</f>
        <v>160688.60522086182</v>
      </c>
      <c r="E129" s="22">
        <f ca="1">IF(القيم_التي_تم_إدخالها,IF(ROW()-ROW(أقساط_تسديد_القروض[[#Headers], [الفائدة]])=1,-IPMT(معدل_الفائدة/12,1,مدة_القرض-ROWS($C$4:C129)+1,أقساط_تسديد_القروض[[#This Row],[الرصيد
الافتتاحي]]),IFERROR(-IPMT(معدل_الفائدة/12,1,أقساط_تسديد_القروض[[#This Row],[المبلغ
المتبقي]],D130),0)),0)</f>
        <v>667.85207429135187</v>
      </c>
      <c r="F129" s="22">
        <f ca="1">IFERROR(IF(AND(القيم_التي_تم_إدخالها,أقساط_تسديد_القروض[[#This Row],[تاريخ
الدفع]]&lt;&gt;""),-PPMT(معدل_الفائدة/12,1,مدة_القرض-ROWS($C$4:C129)+1,أقساط_تسديد_القروض[[#This Row],[الرصيد
الافتتاحي]]),""),0)</f>
        <v>404.10739093735413</v>
      </c>
      <c r="G129" s="22">
        <f ca="1">IF(أقساط_تسديد_القروض[[#This Row],[تاريخ
الدفع]]="",0,قيمة_ضريبة_الملكية)</f>
        <v>375</v>
      </c>
      <c r="H129" s="22">
        <f ca="1">IF(أقساط_تسديد_القروض[[#This Row],[تاريخ
الدفع]]="",0,أقساط_تسديد_القروض[[#This Row],[الفائدة]]+أقساط_تسديد_القروض[[#This Row],[رأس المال]]+أقساط_تسديد_القروض[[#This Row],[ضريبة
الملكية]])</f>
        <v>1446.959465228706</v>
      </c>
      <c r="I129" s="22">
        <f ca="1">IF(أقساط_تسديد_القروض[[#This Row],[تاريخ
الدفع]]="",0,أقساط_تسديد_القروض[[#This Row],[الرصيد
الافتتاحي]]-أقساط_تسديد_القروض[[#This Row],[رأس المال]])</f>
        <v>160284.49782992445</v>
      </c>
      <c r="J129" s="27">
        <f ca="1">IF(أقساط_تسديد_القروض[[#This Row],[الختامي
الافتتاحي]]&gt;0,الصف_الأخير-ROW(),0)</f>
        <v>234</v>
      </c>
    </row>
    <row r="130" spans="2:10" ht="15" customHeight="1" x14ac:dyDescent="0.2">
      <c r="B130" s="26">
        <f>ROWS($B$4:B130)</f>
        <v>127</v>
      </c>
      <c r="C130" s="28">
        <f ca="1">IF(القيم_التي_تم_إدخالها,IF(أقساط_تسديد_القروض[[#This Row],[الرقم]]&lt;=مدة_القرض,IF(ROW()-ROW(أقساط_تسديد_القروض[[#Headers], [تاريخ
الدفع]])=1,بداية_القرض,IF(I129&gt;0,EDATE(C129,1),"")),""),"")</f>
        <v>47075</v>
      </c>
      <c r="D130" s="22">
        <f ca="1">IF(ROW()-ROW(أقساط_تسديد_القروض[[#Headers], [الرصيد
الافتتاحي]])=1,قيمة_القرض,IF(أقساط_تسديد_القروض[[#This Row],[تاريخ
الدفع]]="",0,INDEX(أقساط_تسديد_القروض[], ROW()-4,8)))</f>
        <v>160284.49782992445</v>
      </c>
      <c r="E130" s="22">
        <f ca="1">IF(القيم_التي_تم_إدخالها,IF(ROW()-ROW(أقساط_تسديد_القروض[[#Headers], [الفائدة]])=1,-IPMT(معدل_الفائدة/12,1,مدة_القرض-ROWS($C$4:C130)+1,أقساط_تسديد_القروض[[#This Row],[الرصيد
الافتتاحي]]),IFERROR(-IPMT(معدل_الفائدة/12,1,أقساط_تسديد_القروض[[#This Row],[المبلغ
المتبقي]],D131),0)),0)</f>
        <v>666.16127774246468</v>
      </c>
      <c r="F130" s="22">
        <f ca="1">IFERROR(IF(AND(القيم_التي_تم_إدخالها,أقساط_تسديد_القروض[[#This Row],[تاريخ
الدفع]]&lt;&gt;""),-PPMT(معدل_الفائدة/12,1,مدة_القرض-ROWS($C$4:C130)+1,أقساط_تسديد_القروض[[#This Row],[الرصيد
الافتتاحي]]),""),0)</f>
        <v>405.79117173292644</v>
      </c>
      <c r="G130" s="22">
        <f ca="1">IF(أقساط_تسديد_القروض[[#This Row],[تاريخ
الدفع]]="",0,قيمة_ضريبة_الملكية)</f>
        <v>375</v>
      </c>
      <c r="H130" s="22">
        <f ca="1">IF(أقساط_تسديد_القروض[[#This Row],[تاريخ
الدفع]]="",0,أقساط_تسديد_القروض[[#This Row],[الفائدة]]+أقساط_تسديد_القروض[[#This Row],[رأس المال]]+أقساط_تسديد_القروض[[#This Row],[ضريبة
الملكية]])</f>
        <v>1446.9524494753912</v>
      </c>
      <c r="I130" s="22">
        <f ca="1">IF(أقساط_تسديد_القروض[[#This Row],[تاريخ
الدفع]]="",0,أقساط_تسديد_القروض[[#This Row],[الرصيد
الافتتاحي]]-أقساط_تسديد_القروض[[#This Row],[رأس المال]])</f>
        <v>159878.70665819151</v>
      </c>
      <c r="J130" s="27">
        <f ca="1">IF(أقساط_تسديد_القروض[[#This Row],[الختامي
الافتتاحي]]&gt;0,الصف_الأخير-ROW(),0)</f>
        <v>233</v>
      </c>
    </row>
    <row r="131" spans="2:10" ht="15" customHeight="1" x14ac:dyDescent="0.2">
      <c r="B131" s="26">
        <f>ROWS($B$4:B131)</f>
        <v>128</v>
      </c>
      <c r="C131" s="28">
        <f ca="1">IF(القيم_التي_تم_إدخالها,IF(أقساط_تسديد_القروض[[#This Row],[الرقم]]&lt;=مدة_القرض,IF(ROW()-ROW(أقساط_تسديد_القروض[[#Headers], [تاريخ
الدفع]])=1,بداية_القرض,IF(I130&gt;0,EDATE(C130,1),"")),""),"")</f>
        <v>47105</v>
      </c>
      <c r="D131" s="22">
        <f ca="1">IF(ROW()-ROW(أقساط_تسديد_القروض[[#Headers], [الرصيد
الافتتاحي]])=1,قيمة_القرض,IF(أقساط_تسديد_القروض[[#This Row],[تاريخ
الدفع]]="",0,INDEX(أقساط_تسديد_القروض[], ROW()-4,8)))</f>
        <v>159878.70665819151</v>
      </c>
      <c r="E131" s="22">
        <f ca="1">IF(القيم_التي_تم_إدخالها,IF(ROW()-ROW(أقساط_تسديد_القروض[[#Headers], [الفائدة]])=1,-IPMT(معدل_الفائدة/12,1,مدة_القرض-ROWS($C$4:C131)+1,أقساط_تسديد_القروض[[#This Row],[الرصيد
الافتتاحي]]),IFERROR(-IPMT(معدل_الفائدة/12,1,أقساط_تسديد_القروض[[#This Row],[المبلغ
المتبقي]],D132),0)),0)</f>
        <v>664.4634362079571</v>
      </c>
      <c r="F131" s="22">
        <f ca="1">IFERROR(IF(AND(القيم_التي_تم_إدخالها,أقساط_تسديد_القروض[[#This Row],[تاريخ
الدفع]]&lt;&gt;""),-PPMT(معدل_الفائدة/12,1,مدة_القرض-ROWS($C$4:C131)+1,أقساط_تسديد_القروض[[#This Row],[الرصيد
الافتتاحي]]),""),0)</f>
        <v>407.48196828181358</v>
      </c>
      <c r="G131" s="22">
        <f ca="1">IF(أقساط_تسديد_القروض[[#This Row],[تاريخ
الدفع]]="",0,قيمة_ضريبة_الملكية)</f>
        <v>375</v>
      </c>
      <c r="H131" s="22">
        <f ca="1">IF(أقساط_تسديد_القروض[[#This Row],[تاريخ
الدفع]]="",0,أقساط_تسديد_القروض[[#This Row],[الفائدة]]+أقساط_تسديد_القروض[[#This Row],[رأس المال]]+أقساط_تسديد_القروض[[#This Row],[ضريبة
الملكية]])</f>
        <v>1446.9454044897707</v>
      </c>
      <c r="I131" s="22">
        <f ca="1">IF(أقساط_تسديد_القروض[[#This Row],[تاريخ
الدفع]]="",0,أقساط_تسديد_القروض[[#This Row],[الرصيد
الافتتاحي]]-أقساط_تسديد_القروض[[#This Row],[رأس المال]])</f>
        <v>159471.22468990969</v>
      </c>
      <c r="J131" s="27">
        <f ca="1">IF(أقساط_تسديد_القروض[[#This Row],[الختامي
الافتتاحي]]&gt;0,الصف_الأخير-ROW(),0)</f>
        <v>232</v>
      </c>
    </row>
    <row r="132" spans="2:10" ht="15" customHeight="1" x14ac:dyDescent="0.2">
      <c r="B132" s="26">
        <f>ROWS($B$4:B132)</f>
        <v>129</v>
      </c>
      <c r="C132" s="28">
        <f ca="1">IF(القيم_التي_تم_إدخالها,IF(أقساط_تسديد_القروض[[#This Row],[الرقم]]&lt;=مدة_القرض,IF(ROW()-ROW(أقساط_تسديد_القروض[[#Headers], [تاريخ
الدفع]])=1,بداية_القرض,IF(I131&gt;0,EDATE(C131,1),"")),""),"")</f>
        <v>47136</v>
      </c>
      <c r="D132" s="22">
        <f ca="1">IF(ROW()-ROW(أقساط_تسديد_القروض[[#Headers], [الرصيد
الافتتاحي]])=1,قيمة_القرض,IF(أقساط_تسديد_القروض[[#This Row],[تاريخ
الدفع]]="",0,INDEX(أقساط_تسديد_القروض[], ROW()-4,8)))</f>
        <v>159471.22468990969</v>
      </c>
      <c r="E132" s="22">
        <f ca="1">IF(القيم_التي_تم_إدخالها,IF(ROW()-ROW(أقساط_تسديد_القروض[[#Headers], [الفائدة]])=1,-IPMT(معدل_الفائدة/12,1,مدة_القرض-ROWS($C$4:C132)+1,أقساط_تسديد_القروض[[#This Row],[الرصيد
الافتتاحي]]),IFERROR(-IPMT(معدل_الفائدة/12,1,أقساط_تسديد_القروض[[#This Row],[المبلغ
المتبقي]],D133),0)),0)</f>
        <v>662.75852033372234</v>
      </c>
      <c r="F132" s="22">
        <f ca="1">IFERROR(IF(AND(القيم_التي_تم_إدخالها,أقساط_تسديد_القروض[[#This Row],[تاريخ
الدفع]]&lt;&gt;""),-PPMT(معدل_الفائدة/12,1,مدة_القرض-ROWS($C$4:C132)+1,أقساط_تسديد_القروض[[#This Row],[الرصيد
الافتتاحي]]),""),0)</f>
        <v>409.1798098163211</v>
      </c>
      <c r="G132" s="22">
        <f ca="1">IF(أقساط_تسديد_القروض[[#This Row],[تاريخ
الدفع]]="",0,قيمة_ضريبة_الملكية)</f>
        <v>375</v>
      </c>
      <c r="H132" s="22">
        <f ca="1">IF(أقساط_تسديد_القروض[[#This Row],[تاريخ
الدفع]]="",0,أقساط_تسديد_القروض[[#This Row],[الفائدة]]+أقساط_تسديد_القروض[[#This Row],[رأس المال]]+أقساط_تسديد_القروض[[#This Row],[ضريبة
الملكية]])</f>
        <v>1446.9383301500434</v>
      </c>
      <c r="I132" s="22">
        <f ca="1">IF(أقساط_تسديد_القروض[[#This Row],[تاريخ
الدفع]]="",0,أقساط_تسديد_القروض[[#This Row],[الرصيد
الافتتاحي]]-أقساط_تسديد_القروض[[#This Row],[رأس المال]])</f>
        <v>159062.04488009337</v>
      </c>
      <c r="J132" s="27">
        <f ca="1">IF(أقساط_تسديد_القروض[[#This Row],[الختامي
الافتتاحي]]&gt;0,الصف_الأخير-ROW(),0)</f>
        <v>231</v>
      </c>
    </row>
    <row r="133" spans="2:10" ht="15" customHeight="1" x14ac:dyDescent="0.2">
      <c r="B133" s="26">
        <f>ROWS($B$4:B133)</f>
        <v>130</v>
      </c>
      <c r="C133" s="28">
        <f ca="1">IF(القيم_التي_تم_إدخالها,IF(أقساط_تسديد_القروض[[#This Row],[الرقم]]&lt;=مدة_القرض,IF(ROW()-ROW(أقساط_تسديد_القروض[[#Headers], [تاريخ
الدفع]])=1,بداية_القرض,IF(I132&gt;0,EDATE(C132,1),"")),""),"")</f>
        <v>47167</v>
      </c>
      <c r="D133" s="22">
        <f ca="1">IF(ROW()-ROW(أقساط_تسديد_القروض[[#Headers], [الرصيد
الافتتاحي]])=1,قيمة_القرض,IF(أقساط_تسديد_القروض[[#This Row],[تاريخ
الدفع]]="",0,INDEX(أقساط_تسديد_القروض[], ROW()-4,8)))</f>
        <v>159062.04488009337</v>
      </c>
      <c r="E133" s="22">
        <f ca="1">IF(القيم_التي_تم_إدخالها,IF(ROW()-ROW(أقساط_تسديد_القروض[[#Headers], [الفائدة]])=1,-IPMT(معدل_الفائدة/12,1,مدة_القرض-ROWS($C$4:C133)+1,أقساط_تسديد_القروض[[#This Row],[الرصيد
الافتتاحي]]),IFERROR(-IPMT(معدل_الفائدة/12,1,أقساط_تسديد_القروض[[#This Row],[المبلغ
المتبقي]],D134),0)),0)</f>
        <v>661.04650064334498</v>
      </c>
      <c r="F133" s="22">
        <f ca="1">IFERROR(IF(AND(القيم_التي_تم_إدخالها,أقساط_تسديد_القروض[[#This Row],[تاريخ
الدفع]]&lt;&gt;""),-PPMT(معدل_الفائدة/12,1,مدة_القرض-ROWS($C$4:C133)+1,أقساط_تسديد_القروض[[#This Row],[الرصيد
الافتتاحي]]),""),0)</f>
        <v>410.88472569055574</v>
      </c>
      <c r="G133" s="22">
        <f ca="1">IF(أقساط_تسديد_القروض[[#This Row],[تاريخ
الدفع]]="",0,قيمة_ضريبة_الملكية)</f>
        <v>375</v>
      </c>
      <c r="H133" s="22">
        <f ca="1">IF(أقساط_تسديد_القروض[[#This Row],[تاريخ
الدفع]]="",0,أقساط_تسديد_القروض[[#This Row],[الفائدة]]+أقساط_تسديد_القروض[[#This Row],[رأس المال]]+أقساط_تسديد_القروض[[#This Row],[ضريبة
الملكية]])</f>
        <v>1446.9312263339007</v>
      </c>
      <c r="I133" s="22">
        <f ca="1">IF(أقساط_تسديد_القروض[[#This Row],[تاريخ
الدفع]]="",0,أقساط_تسديد_القروض[[#This Row],[الرصيد
الافتتاحي]]-أقساط_تسديد_القروض[[#This Row],[رأس المال]])</f>
        <v>158651.16015440281</v>
      </c>
      <c r="J133" s="27">
        <f ca="1">IF(أقساط_تسديد_القروض[[#This Row],[الختامي
الافتتاحي]]&gt;0,الصف_الأخير-ROW(),0)</f>
        <v>230</v>
      </c>
    </row>
    <row r="134" spans="2:10" ht="15" customHeight="1" x14ac:dyDescent="0.2">
      <c r="B134" s="26">
        <f>ROWS($B$4:B134)</f>
        <v>131</v>
      </c>
      <c r="C134" s="28">
        <f ca="1">IF(القيم_التي_تم_إدخالها,IF(أقساط_تسديد_القروض[[#This Row],[الرقم]]&lt;=مدة_القرض,IF(ROW()-ROW(أقساط_تسديد_القروض[[#Headers], [تاريخ
الدفع]])=1,بداية_القرض,IF(I133&gt;0,EDATE(C133,1),"")),""),"")</f>
        <v>47195</v>
      </c>
      <c r="D134" s="22">
        <f ca="1">IF(ROW()-ROW(أقساط_تسديد_القروض[[#Headers], [الرصيد
الافتتاحي]])=1,قيمة_القرض,IF(أقساط_تسديد_القروض[[#This Row],[تاريخ
الدفع]]="",0,INDEX(أقساط_تسديد_القروض[], ROW()-4,8)))</f>
        <v>158651.16015440281</v>
      </c>
      <c r="E134" s="22">
        <f ca="1">IF(القيم_التي_تم_إدخالها,IF(ROW()-ROW(أقساط_تسديد_القروض[[#Headers], [الفائدة]])=1,-IPMT(معدل_الفائدة/12,1,مدة_القرض-ROWS($C$4:C134)+1,أقساط_تسديد_القروض[[#This Row],[الرصيد
الافتتاحي]]),IFERROR(-IPMT(معدل_الفائدة/12,1,أقساط_تسديد_القروض[[#This Row],[المبلغ
المتبقي]],D135),0)),0)</f>
        <v>659.32734753759121</v>
      </c>
      <c r="F134" s="22">
        <f ca="1">IFERROR(IF(AND(القيم_التي_تم_إدخالها,أقساط_تسديد_القروض[[#This Row],[تاريخ
الدفع]]&lt;&gt;""),-PPMT(معدل_الفائدة/12,1,مدة_القرض-ROWS($C$4:C134)+1,أقساط_تسديد_القروض[[#This Row],[الرصيد
الافتتاحي]]),""),0)</f>
        <v>412.59674538093304</v>
      </c>
      <c r="G134" s="22">
        <f ca="1">IF(أقساط_تسديد_القروض[[#This Row],[تاريخ
الدفع]]="",0,قيمة_ضريبة_الملكية)</f>
        <v>375</v>
      </c>
      <c r="H134" s="22">
        <f ca="1">IF(أقساط_تسديد_القروض[[#This Row],[تاريخ
الدفع]]="",0,أقساط_تسديد_القروض[[#This Row],[الفائدة]]+أقساط_تسديد_القروض[[#This Row],[رأس المال]]+أقساط_تسديد_القروض[[#This Row],[ضريبة
الملكية]])</f>
        <v>1446.9240929185244</v>
      </c>
      <c r="I134" s="22">
        <f ca="1">IF(أقساط_تسديد_القروض[[#This Row],[تاريخ
الدفع]]="",0,أقساط_تسديد_القروض[[#This Row],[الرصيد
الافتتاحي]]-أقساط_تسديد_القروض[[#This Row],[رأس المال]])</f>
        <v>158238.56340902188</v>
      </c>
      <c r="J134" s="27">
        <f ca="1">IF(أقساط_تسديد_القروض[[#This Row],[الختامي
الافتتاحي]]&gt;0,الصف_الأخير-ROW(),0)</f>
        <v>229</v>
      </c>
    </row>
    <row r="135" spans="2:10" ht="15" customHeight="1" x14ac:dyDescent="0.2">
      <c r="B135" s="26">
        <f>ROWS($B$4:B135)</f>
        <v>132</v>
      </c>
      <c r="C135" s="28">
        <f ca="1">IF(القيم_التي_تم_إدخالها,IF(أقساط_تسديد_القروض[[#This Row],[الرقم]]&lt;=مدة_القرض,IF(ROW()-ROW(أقساط_تسديد_القروض[[#Headers], [تاريخ
الدفع]])=1,بداية_القرض,IF(I134&gt;0,EDATE(C134,1),"")),""),"")</f>
        <v>47226</v>
      </c>
      <c r="D135" s="22">
        <f ca="1">IF(ROW()-ROW(أقساط_تسديد_القروض[[#Headers], [الرصيد
الافتتاحي]])=1,قيمة_القرض,IF(أقساط_تسديد_القروض[[#This Row],[تاريخ
الدفع]]="",0,INDEX(أقساط_تسديد_القروض[], ROW()-4,8)))</f>
        <v>158238.56340902188</v>
      </c>
      <c r="E135" s="22">
        <f ca="1">IF(القيم_التي_تم_إدخالها,IF(ROW()-ROW(أقساط_تسديد_القروض[[#Headers], [الفائدة]])=1,-IPMT(معدل_الفائدة/12,1,مدة_القرض-ROWS($C$4:C135)+1,أقساط_تسديد_القروض[[#This Row],[الرصيد
الافتتاحي]]),IFERROR(-IPMT(معدل_الفائدة/12,1,أقساط_تسديد_القروض[[#This Row],[المبلغ
المتبقي]],D136),0)),0)</f>
        <v>657.60103129389665</v>
      </c>
      <c r="F135" s="22">
        <f ca="1">IFERROR(IF(AND(القيم_التي_تم_إدخالها,أقساط_تسديد_القروض[[#This Row],[تاريخ
الدفع]]&lt;&gt;""),-PPMT(معدل_الفائدة/12,1,مدة_القرض-ROWS($C$4:C135)+1,أقساط_تسديد_القروض[[#This Row],[الرصيد
الافتتاحي]]),""),0)</f>
        <v>414.31589848668705</v>
      </c>
      <c r="G135" s="22">
        <f ca="1">IF(أقساط_تسديد_القروض[[#This Row],[تاريخ
الدفع]]="",0,قيمة_ضريبة_الملكية)</f>
        <v>375</v>
      </c>
      <c r="H135" s="22">
        <f ca="1">IF(أقساط_تسديد_القروض[[#This Row],[تاريخ
الدفع]]="",0,أقساط_تسديد_القروض[[#This Row],[الفائدة]]+أقساط_تسديد_القروض[[#This Row],[رأس المال]]+أقساط_تسديد_القروض[[#This Row],[ضريبة
الملكية]])</f>
        <v>1446.9169297805838</v>
      </c>
      <c r="I135" s="22">
        <f ca="1">IF(أقساط_تسديد_القروض[[#This Row],[تاريخ
الدفع]]="",0,أقساط_تسديد_القروض[[#This Row],[الرصيد
الافتتاحي]]-أقساط_تسديد_القروض[[#This Row],[رأس المال]])</f>
        <v>157824.24751053521</v>
      </c>
      <c r="J135" s="27">
        <f ca="1">IF(أقساط_تسديد_القروض[[#This Row],[الختامي
الافتتاحي]]&gt;0,الصف_الأخير-ROW(),0)</f>
        <v>228</v>
      </c>
    </row>
    <row r="136" spans="2:10" ht="15" customHeight="1" x14ac:dyDescent="0.2">
      <c r="B136" s="26">
        <f>ROWS($B$4:B136)</f>
        <v>133</v>
      </c>
      <c r="C136" s="28">
        <f ca="1">IF(القيم_التي_تم_إدخالها,IF(أقساط_تسديد_القروض[[#This Row],[الرقم]]&lt;=مدة_القرض,IF(ROW()-ROW(أقساط_تسديد_القروض[[#Headers], [تاريخ
الدفع]])=1,بداية_القرض,IF(I135&gt;0,EDATE(C135,1),"")),""),"")</f>
        <v>47256</v>
      </c>
      <c r="D136" s="22">
        <f ca="1">IF(ROW()-ROW(أقساط_تسديد_القروض[[#Headers], [الرصيد
الافتتاحي]])=1,قيمة_القرض,IF(أقساط_تسديد_القروض[[#This Row],[تاريخ
الدفع]]="",0,INDEX(أقساط_تسديد_القروض[], ROW()-4,8)))</f>
        <v>157824.24751053521</v>
      </c>
      <c r="E136" s="22">
        <f ca="1">IF(القيم_التي_تم_إدخالها,IF(ROW()-ROW(أقساط_تسديد_القروض[[#Headers], [الفائدة]])=1,-IPMT(معدل_الفائدة/12,1,مدة_القرض-ROWS($C$4:C136)+1,أقساط_تسديد_القروض[[#This Row],[الرصيد
الافتتاحي]]),IFERROR(-IPMT(معدل_الفائدة/12,1,أقساط_تسديد_القروض[[#This Row],[المبلغ
المتبقي]],D137),0)),0)</f>
        <v>655.86752206585345</v>
      </c>
      <c r="F136" s="22">
        <f ca="1">IFERROR(IF(AND(القيم_التي_تم_إدخالها,أقساط_تسديد_القروض[[#This Row],[تاريخ
الدفع]]&lt;&gt;""),-PPMT(معدل_الفائدة/12,1,مدة_القرض-ROWS($C$4:C136)+1,أقساط_تسديد_القروض[[#This Row],[الرصيد
الافتتاحي]]),""),0)</f>
        <v>416.0422147303816</v>
      </c>
      <c r="G136" s="22">
        <f ca="1">IF(أقساط_تسديد_القروض[[#This Row],[تاريخ
الدفع]]="",0,قيمة_ضريبة_الملكية)</f>
        <v>375</v>
      </c>
      <c r="H136" s="22">
        <f ca="1">IF(أقساط_تسديد_القروض[[#This Row],[تاريخ
الدفع]]="",0,أقساط_تسديد_القروض[[#This Row],[الفائدة]]+أقساط_تسديد_القروض[[#This Row],[رأس المال]]+أقساط_تسديد_القروض[[#This Row],[ضريبة
الملكية]])</f>
        <v>1446.9097367962349</v>
      </c>
      <c r="I136" s="22">
        <f ca="1">IF(أقساط_تسديد_القروض[[#This Row],[تاريخ
الدفع]]="",0,أقساط_تسديد_القروض[[#This Row],[الرصيد
الافتتاحي]]-أقساط_تسديد_القروض[[#This Row],[رأس المال]])</f>
        <v>157408.20529580483</v>
      </c>
      <c r="J136" s="27">
        <f ca="1">IF(أقساط_تسديد_القروض[[#This Row],[الختامي
الافتتاحي]]&gt;0,الصف_الأخير-ROW(),0)</f>
        <v>227</v>
      </c>
    </row>
    <row r="137" spans="2:10" ht="15" customHeight="1" x14ac:dyDescent="0.2">
      <c r="B137" s="26">
        <f>ROWS($B$4:B137)</f>
        <v>134</v>
      </c>
      <c r="C137" s="28">
        <f ca="1">IF(القيم_التي_تم_إدخالها,IF(أقساط_تسديد_القروض[[#This Row],[الرقم]]&lt;=مدة_القرض,IF(ROW()-ROW(أقساط_تسديد_القروض[[#Headers], [تاريخ
الدفع]])=1,بداية_القرض,IF(I136&gt;0,EDATE(C136,1),"")),""),"")</f>
        <v>47287</v>
      </c>
      <c r="D137" s="22">
        <f ca="1">IF(ROW()-ROW(أقساط_تسديد_القروض[[#Headers], [الرصيد
الافتتاحي]])=1,قيمة_القرض,IF(أقساط_تسديد_القروض[[#This Row],[تاريخ
الدفع]]="",0,INDEX(أقساط_تسديد_القروض[], ROW()-4,8)))</f>
        <v>157408.20529580483</v>
      </c>
      <c r="E137" s="22">
        <f ca="1">IF(القيم_التي_تم_إدخالها,IF(ROW()-ROW(أقساط_تسديد_القروض[[#Headers], [الفائدة]])=1,-IPMT(معدل_الفائدة/12,1,مدة_القرض-ROWS($C$4:C137)+1,أقساط_تسديد_القروض[[#This Row],[الرصيد
الافتتاحي]]),IFERROR(-IPMT(معدل_الفائدة/12,1,أقساط_تسديد_القروض[[#This Row],[المبلغ
المتبقي]],D138),0)),0)</f>
        <v>654.1267898826934</v>
      </c>
      <c r="F137" s="22">
        <f ca="1">IFERROR(IF(AND(القيم_التي_تم_إدخالها,أقساط_تسديد_القروض[[#This Row],[تاريخ
الدفع]]&lt;&gt;""),-PPMT(معدل_الفائدة/12,1,مدة_القرض-ROWS($C$4:C137)+1,أقساط_تسديد_القروض[[#This Row],[الرصيد
الافتتاحي]]),""),0)</f>
        <v>417.77572395842481</v>
      </c>
      <c r="G137" s="22">
        <f ca="1">IF(أقساط_تسديد_القروض[[#This Row],[تاريخ
الدفع]]="",0,قيمة_ضريبة_الملكية)</f>
        <v>375</v>
      </c>
      <c r="H137" s="22">
        <f ca="1">IF(أقساط_تسديد_القروض[[#This Row],[تاريخ
الدفع]]="",0,أقساط_تسديد_القروض[[#This Row],[الفائدة]]+أقساط_تسديد_القروض[[#This Row],[رأس المال]]+أقساط_تسديد_القروض[[#This Row],[ضريبة
الملكية]])</f>
        <v>1446.9025138411182</v>
      </c>
      <c r="I137" s="22">
        <f ca="1">IF(أقساط_تسديد_القروض[[#This Row],[تاريخ
الدفع]]="",0,أقساط_تسديد_القروض[[#This Row],[الرصيد
الافتتاحي]]-أقساط_تسديد_القروض[[#This Row],[رأس المال]])</f>
        <v>156990.42957184641</v>
      </c>
      <c r="J137" s="27">
        <f ca="1">IF(أقساط_تسديد_القروض[[#This Row],[الختامي
الافتتاحي]]&gt;0,الصف_الأخير-ROW(),0)</f>
        <v>226</v>
      </c>
    </row>
    <row r="138" spans="2:10" ht="15" customHeight="1" x14ac:dyDescent="0.2">
      <c r="B138" s="26">
        <f>ROWS($B$4:B138)</f>
        <v>135</v>
      </c>
      <c r="C138" s="28">
        <f ca="1">IF(القيم_التي_تم_إدخالها,IF(أقساط_تسديد_القروض[[#This Row],[الرقم]]&lt;=مدة_القرض,IF(ROW()-ROW(أقساط_تسديد_القروض[[#Headers], [تاريخ
الدفع]])=1,بداية_القرض,IF(I137&gt;0,EDATE(C137,1),"")),""),"")</f>
        <v>47317</v>
      </c>
      <c r="D138" s="22">
        <f ca="1">IF(ROW()-ROW(أقساط_تسديد_القروض[[#Headers], [الرصيد
الافتتاحي]])=1,قيمة_القرض,IF(أقساط_تسديد_القروض[[#This Row],[تاريخ
الدفع]]="",0,INDEX(أقساط_تسديد_القروض[], ROW()-4,8)))</f>
        <v>156990.42957184641</v>
      </c>
      <c r="E138" s="22">
        <f ca="1">IF(القيم_التي_تم_إدخالها,IF(ROW()-ROW(أقساط_تسديد_القروض[[#Headers], [الفائدة]])=1,-IPMT(معدل_الفائدة/12,1,مدة_القرض-ROWS($C$4:C138)+1,أقساط_تسديد_القروض[[#This Row],[الرصيد
الافتتاحي]]),IFERROR(-IPMT(معدل_الفائدة/12,1,أقساط_تسديد_القروض[[#This Row],[المبلغ
المتبقي]],D139),0)),0)</f>
        <v>652.37880464877014</v>
      </c>
      <c r="F138" s="22">
        <f ca="1">IFERROR(IF(AND(القيم_التي_تم_إدخالها,أقساط_تسديد_القروض[[#This Row],[تاريخ
الدفع]]&lt;&gt;""),-PPMT(معدل_الفائدة/12,1,مدة_القرض-ROWS($C$4:C138)+1,أقساط_تسديد_القروض[[#This Row],[الرصيد
الافتتاحي]]),""),0)</f>
        <v>419.51645614158497</v>
      </c>
      <c r="G138" s="22">
        <f ca="1">IF(أقساط_تسديد_القروض[[#This Row],[تاريخ
الدفع]]="",0,قيمة_ضريبة_الملكية)</f>
        <v>375</v>
      </c>
      <c r="H138" s="22">
        <f ca="1">IF(أقساط_تسديد_القروض[[#This Row],[تاريخ
الدفع]]="",0,أقساط_تسديد_القروض[[#This Row],[الفائدة]]+أقساط_تسديد_القروض[[#This Row],[رأس المال]]+أقساط_تسديد_القروض[[#This Row],[ضريبة
الملكية]])</f>
        <v>1446.8952607903552</v>
      </c>
      <c r="I138" s="22">
        <f ca="1">IF(أقساط_تسديد_القروض[[#This Row],[تاريخ
الدفع]]="",0,أقساط_تسديد_القروض[[#This Row],[الرصيد
الافتتاحي]]-أقساط_تسديد_القروض[[#This Row],[رأس المال]])</f>
        <v>156570.91311570484</v>
      </c>
      <c r="J138" s="27">
        <f ca="1">IF(أقساط_تسديد_القروض[[#This Row],[الختامي
الافتتاحي]]&gt;0,الصف_الأخير-ROW(),0)</f>
        <v>225</v>
      </c>
    </row>
    <row r="139" spans="2:10" ht="15" customHeight="1" x14ac:dyDescent="0.2">
      <c r="B139" s="26">
        <f>ROWS($B$4:B139)</f>
        <v>136</v>
      </c>
      <c r="C139" s="28">
        <f ca="1">IF(القيم_التي_تم_إدخالها,IF(أقساط_تسديد_القروض[[#This Row],[الرقم]]&lt;=مدة_القرض,IF(ROW()-ROW(أقساط_تسديد_القروض[[#Headers], [تاريخ
الدفع]])=1,بداية_القرض,IF(I138&gt;0,EDATE(C138,1),"")),""),"")</f>
        <v>47348</v>
      </c>
      <c r="D139" s="22">
        <f ca="1">IF(ROW()-ROW(أقساط_تسديد_القروض[[#Headers], [الرصيد
الافتتاحي]])=1,قيمة_القرض,IF(أقساط_تسديد_القروض[[#This Row],[تاريخ
الدفع]]="",0,INDEX(أقساط_تسديد_القروض[], ROW()-4,8)))</f>
        <v>156570.91311570484</v>
      </c>
      <c r="E139" s="22">
        <f ca="1">IF(القيم_التي_تم_إدخالها,IF(ROW()-ROW(أقساط_تسديد_القروض[[#Headers], [الفائدة]])=1,-IPMT(معدل_الفائدة/12,1,مدة_القرض-ROWS($C$4:C139)+1,أقساط_تسديد_القروض[[#This Row],[الرصيد
الافتتاحي]]),IFERROR(-IPMT(معدل_الفائدة/12,1,أقساط_تسديد_القروض[[#This Row],[المبلغ
المتبقي]],D140),0)),0)</f>
        <v>650.6235361430389</v>
      </c>
      <c r="F139" s="22">
        <f ca="1">IFERROR(IF(AND(القيم_التي_تم_إدخالها,أقساط_تسديد_القروض[[#This Row],[تاريخ
الدفع]]&lt;&gt;""),-PPMT(معدل_الفائدة/12,1,مدة_القرض-ROWS($C$4:C139)+1,أقساط_تسديد_القروض[[#This Row],[الرصيد
الافتتاحي]]),""),0)</f>
        <v>421.26444137550817</v>
      </c>
      <c r="G139" s="22">
        <f ca="1">IF(أقساط_تسديد_القروض[[#This Row],[تاريخ
الدفع]]="",0,قيمة_ضريبة_الملكية)</f>
        <v>375</v>
      </c>
      <c r="H139" s="22">
        <f ca="1">IF(أقساط_تسديد_القروض[[#This Row],[تاريخ
الدفع]]="",0,أقساط_تسديد_القروض[[#This Row],[الفائدة]]+أقساط_تسديد_القروض[[#This Row],[رأس المال]]+أقساط_تسديد_القروض[[#This Row],[ضريبة
الملكية]])</f>
        <v>1446.8879775185471</v>
      </c>
      <c r="I139" s="22">
        <f ca="1">IF(أقساط_تسديد_القروض[[#This Row],[تاريخ
الدفع]]="",0,أقساط_تسديد_القروض[[#This Row],[الرصيد
الافتتاحي]]-أقساط_تسديد_القروض[[#This Row],[رأس المال]])</f>
        <v>156149.64867432934</v>
      </c>
      <c r="J139" s="27">
        <f ca="1">IF(أقساط_تسديد_القروض[[#This Row],[الختامي
الافتتاحي]]&gt;0,الصف_الأخير-ROW(),0)</f>
        <v>224</v>
      </c>
    </row>
    <row r="140" spans="2:10" ht="15" customHeight="1" x14ac:dyDescent="0.2">
      <c r="B140" s="26">
        <f>ROWS($B$4:B140)</f>
        <v>137</v>
      </c>
      <c r="C140" s="28">
        <f ca="1">IF(القيم_التي_تم_إدخالها,IF(أقساط_تسديد_القروض[[#This Row],[الرقم]]&lt;=مدة_القرض,IF(ROW()-ROW(أقساط_تسديد_القروض[[#Headers], [تاريخ
الدفع]])=1,بداية_القرض,IF(I139&gt;0,EDATE(C139,1),"")),""),"")</f>
        <v>47379</v>
      </c>
      <c r="D140" s="22">
        <f ca="1">IF(ROW()-ROW(أقساط_تسديد_القروض[[#Headers], [الرصيد
الافتتاحي]])=1,قيمة_القرض,IF(أقساط_تسديد_القروض[[#This Row],[تاريخ
الدفع]]="",0,INDEX(أقساط_تسديد_القروض[], ROW()-4,8)))</f>
        <v>156149.64867432934</v>
      </c>
      <c r="E140" s="22">
        <f ca="1">IF(القيم_التي_تم_إدخالها,IF(ROW()-ROW(أقساط_تسديد_القروض[[#Headers], [الفائدة]])=1,-IPMT(معدل_الفائدة/12,1,مدة_القرض-ROWS($C$4:C140)+1,أقساط_تسديد_القروض[[#This Row],[الرصيد
الافتتاحي]]),IFERROR(-IPMT(معدل_الفائدة/12,1,أقساط_تسديد_القروض[[#This Row],[المبلغ
المتبقي]],D141),0)),0)</f>
        <v>648.86095401853368</v>
      </c>
      <c r="F140" s="22">
        <f ca="1">IFERROR(IF(AND(القيم_التي_تم_إدخالها,أقساط_تسديد_القروض[[#This Row],[تاريخ
الدفع]]&lt;&gt;""),-PPMT(معدل_الفائدة/12,1,مدة_القرض-ROWS($C$4:C140)+1,أقساط_تسديد_القروض[[#This Row],[الرصيد
الافتتاحي]]),""),0)</f>
        <v>423.01970988123946</v>
      </c>
      <c r="G140" s="22">
        <f ca="1">IF(أقساط_تسديد_القروض[[#This Row],[تاريخ
الدفع]]="",0,قيمة_ضريبة_الملكية)</f>
        <v>375</v>
      </c>
      <c r="H140" s="22">
        <f ca="1">IF(أقساط_تسديد_القروض[[#This Row],[تاريخ
الدفع]]="",0,أقساط_تسديد_القروض[[#This Row],[الفائدة]]+أقساط_تسديد_القروض[[#This Row],[رأس المال]]+أقساط_تسديد_القروض[[#This Row],[ضريبة
الملكية]])</f>
        <v>1446.880663899773</v>
      </c>
      <c r="I140" s="22">
        <f ca="1">IF(أقساط_تسديد_القروض[[#This Row],[تاريخ
الدفع]]="",0,أقساط_تسديد_القروض[[#This Row],[الرصيد
الافتتاحي]]-أقساط_تسديد_القروض[[#This Row],[رأس المال]])</f>
        <v>155726.62896444809</v>
      </c>
      <c r="J140" s="27">
        <f ca="1">IF(أقساط_تسديد_القروض[[#This Row],[الختامي
الافتتاحي]]&gt;0,الصف_الأخير-ROW(),0)</f>
        <v>223</v>
      </c>
    </row>
    <row r="141" spans="2:10" ht="15" customHeight="1" x14ac:dyDescent="0.2">
      <c r="B141" s="26">
        <f>ROWS($B$4:B141)</f>
        <v>138</v>
      </c>
      <c r="C141" s="28">
        <f ca="1">IF(القيم_التي_تم_إدخالها,IF(أقساط_تسديد_القروض[[#This Row],[الرقم]]&lt;=مدة_القرض,IF(ROW()-ROW(أقساط_تسديد_القروض[[#Headers], [تاريخ
الدفع]])=1,بداية_القرض,IF(I140&gt;0,EDATE(C140,1),"")),""),"")</f>
        <v>47409</v>
      </c>
      <c r="D141" s="22">
        <f ca="1">IF(ROW()-ROW(أقساط_تسديد_القروض[[#Headers], [الرصيد
الافتتاحي]])=1,قيمة_القرض,IF(أقساط_تسديد_القروض[[#This Row],[تاريخ
الدفع]]="",0,INDEX(أقساط_تسديد_القروض[], ROW()-4,8)))</f>
        <v>155726.62896444809</v>
      </c>
      <c r="E141" s="22">
        <f ca="1">IF(القيم_التي_تم_إدخالها,IF(ROW()-ROW(أقساط_تسديد_القروض[[#Headers], [الفائدة]])=1,-IPMT(معدل_الفائدة/12,1,مدة_القرض-ROWS($C$4:C141)+1,أقساط_تسديد_القروض[[#This Row],[الرصيد
الافتتاحي]]),IFERROR(-IPMT(معدل_الفائدة/12,1,أقساط_تسديد_القروض[[#This Row],[المبلغ
المتبقي]],D142),0)),0)</f>
        <v>647.0910278018431</v>
      </c>
      <c r="F141" s="22">
        <f ca="1">IFERROR(IF(AND(القيم_التي_تم_إدخالها,أقساط_تسديد_القروض[[#This Row],[تاريخ
الدفع]]&lt;&gt;""),-PPMT(معدل_الفائدة/12,1,مدة_القرض-ROWS($C$4:C141)+1,أقساط_تسديد_القروض[[#This Row],[الرصيد
الافتتاحي]]),""),0)</f>
        <v>424.78229200574475</v>
      </c>
      <c r="G141" s="22">
        <f ca="1">IF(أقساط_تسديد_القروض[[#This Row],[تاريخ
الدفع]]="",0,قيمة_ضريبة_الملكية)</f>
        <v>375</v>
      </c>
      <c r="H141" s="22">
        <f ca="1">IF(أقساط_تسديد_القروض[[#This Row],[تاريخ
الدفع]]="",0,أقساط_تسديد_القروض[[#This Row],[الفائدة]]+أقساط_تسديد_القروض[[#This Row],[رأس المال]]+أقساط_تسديد_القروض[[#This Row],[ضريبة
الملكية]])</f>
        <v>1446.8733198075879</v>
      </c>
      <c r="I141" s="22">
        <f ca="1">IF(أقساط_تسديد_القروض[[#This Row],[تاريخ
الدفع]]="",0,أقساط_تسديد_القروض[[#This Row],[الرصيد
الافتتاحي]]-أقساط_تسديد_القروض[[#This Row],[رأس المال]])</f>
        <v>155301.84667244233</v>
      </c>
      <c r="J141" s="27">
        <f ca="1">IF(أقساط_تسديد_القروض[[#This Row],[الختامي
الافتتاحي]]&gt;0,الصف_الأخير-ROW(),0)</f>
        <v>222</v>
      </c>
    </row>
    <row r="142" spans="2:10" ht="15" customHeight="1" x14ac:dyDescent="0.2">
      <c r="B142" s="26">
        <f>ROWS($B$4:B142)</f>
        <v>139</v>
      </c>
      <c r="C142" s="28">
        <f ca="1">IF(القيم_التي_تم_إدخالها,IF(أقساط_تسديد_القروض[[#This Row],[الرقم]]&lt;=مدة_القرض,IF(ROW()-ROW(أقساط_تسديد_القروض[[#Headers], [تاريخ
الدفع]])=1,بداية_القرض,IF(I141&gt;0,EDATE(C141,1),"")),""),"")</f>
        <v>47440</v>
      </c>
      <c r="D142" s="22">
        <f ca="1">IF(ROW()-ROW(أقساط_تسديد_القروض[[#Headers], [الرصيد
الافتتاحي]])=1,قيمة_القرض,IF(أقساط_تسديد_القروض[[#This Row],[تاريخ
الدفع]]="",0,INDEX(أقساط_تسديد_القروض[], ROW()-4,8)))</f>
        <v>155301.84667244233</v>
      </c>
      <c r="E142" s="22">
        <f ca="1">IF(القيم_التي_تم_إدخالها,IF(ROW()-ROW(أقساط_تسديد_القروض[[#Headers], [الفائدة]])=1,-IPMT(معدل_الفائدة/12,1,مدة_القرض-ROWS($C$4:C142)+1,أقساط_تسديد_القروض[[#This Row],[الرصيد
الافتتاحي]]),IFERROR(-IPMT(معدل_الفائدة/12,1,أقساط_تسديد_القروض[[#This Row],[المبلغ
المتبقي]],D143),0)),0)</f>
        <v>645.31372689258285</v>
      </c>
      <c r="F142" s="22">
        <f ca="1">IFERROR(IF(AND(القيم_التي_تم_إدخالها,أقساط_تسديد_القروض[[#This Row],[تاريخ
الدفع]]&lt;&gt;""),-PPMT(معدل_الفائدة/12,1,مدة_القرض-ROWS($C$4:C142)+1,أقساط_تسديد_القروض[[#This Row],[الرصيد
الافتتاحي]]),""),0)</f>
        <v>426.55221822243533</v>
      </c>
      <c r="G142" s="22">
        <f ca="1">IF(أقساط_تسديد_القروض[[#This Row],[تاريخ
الدفع]]="",0,قيمة_ضريبة_الملكية)</f>
        <v>375</v>
      </c>
      <c r="H142" s="22">
        <f ca="1">IF(أقساط_تسديد_القروض[[#This Row],[تاريخ
الدفع]]="",0,أقساط_تسديد_القروض[[#This Row],[الفائدة]]+أقساط_تسديد_القروض[[#This Row],[رأس المال]]+أقساط_تسديد_القروض[[#This Row],[ضريبة
الملكية]])</f>
        <v>1446.8659451150181</v>
      </c>
      <c r="I142" s="22">
        <f ca="1">IF(أقساط_تسديد_القروض[[#This Row],[تاريخ
الدفع]]="",0,أقساط_تسديد_القروض[[#This Row],[الرصيد
الافتتاحي]]-أقساط_تسديد_القروض[[#This Row],[رأس المال]])</f>
        <v>154875.2944542199</v>
      </c>
      <c r="J142" s="27">
        <f ca="1">IF(أقساط_تسديد_القروض[[#This Row],[الختامي
الافتتاحي]]&gt;0,الصف_الأخير-ROW(),0)</f>
        <v>221</v>
      </c>
    </row>
    <row r="143" spans="2:10" ht="15" customHeight="1" x14ac:dyDescent="0.2">
      <c r="B143" s="26">
        <f>ROWS($B$4:B143)</f>
        <v>140</v>
      </c>
      <c r="C143" s="28">
        <f ca="1">IF(القيم_التي_تم_إدخالها,IF(أقساط_تسديد_القروض[[#This Row],[الرقم]]&lt;=مدة_القرض,IF(ROW()-ROW(أقساط_تسديد_القروض[[#Headers], [تاريخ
الدفع]])=1,بداية_القرض,IF(I142&gt;0,EDATE(C142,1),"")),""),"")</f>
        <v>47470</v>
      </c>
      <c r="D143" s="22">
        <f ca="1">IF(ROW()-ROW(أقساط_تسديد_القروض[[#Headers], [الرصيد
الافتتاحي]])=1,قيمة_القرض,IF(أقساط_تسديد_القروض[[#This Row],[تاريخ
الدفع]]="",0,INDEX(أقساط_تسديد_القروض[], ROW()-4,8)))</f>
        <v>154875.2944542199</v>
      </c>
      <c r="E143" s="22">
        <f ca="1">IF(القيم_التي_تم_إدخالها,IF(ROW()-ROW(أقساط_تسديد_القروض[[#Headers], [الفائدة]])=1,-IPMT(معدل_الفائدة/12,1,مدة_القرض-ROWS($C$4:C143)+1,أقساط_تسديد_القروض[[#This Row],[الرصيد
الافتتاحي]]),IFERROR(-IPMT(معدل_الفائدة/12,1,أقساط_تسديد_القروض[[#This Row],[المبلغ
المتبقي]],D144),0)),0)</f>
        <v>643.52902056286757</v>
      </c>
      <c r="F143" s="22">
        <f ca="1">IFERROR(IF(AND(القيم_التي_تم_إدخالها,أقساط_تسديد_القروض[[#This Row],[تاريخ
الدفع]]&lt;&gt;""),-PPMT(معدل_الفائدة/12,1,مدة_القرض-ROWS($C$4:C143)+1,أقساط_تسديد_القروض[[#This Row],[الرصيد
الافتتاحي]]),""),0)</f>
        <v>428.32951913169552</v>
      </c>
      <c r="G143" s="22">
        <f ca="1">IF(أقساط_تسديد_القروض[[#This Row],[تاريخ
الدفع]]="",0,قيمة_ضريبة_الملكية)</f>
        <v>375</v>
      </c>
      <c r="H143" s="22">
        <f ca="1">IF(أقساط_تسديد_القروض[[#This Row],[تاريخ
الدفع]]="",0,أقساط_تسديد_القروض[[#This Row],[الفائدة]]+أقساط_تسديد_القروض[[#This Row],[رأس المال]]+أقساط_تسديد_القروض[[#This Row],[ضريبة
الملكية]])</f>
        <v>1446.8585396945632</v>
      </c>
      <c r="I143" s="22">
        <f ca="1">IF(أقساط_تسديد_القروض[[#This Row],[تاريخ
الدفع]]="",0,أقساط_تسديد_القروض[[#This Row],[الرصيد
الافتتاحي]]-أقساط_تسديد_القروض[[#This Row],[رأس المال]])</f>
        <v>154446.96493508821</v>
      </c>
      <c r="J143" s="27">
        <f ca="1">IF(أقساط_تسديد_القروض[[#This Row],[الختامي
الافتتاحي]]&gt;0,الصف_الأخير-ROW(),0)</f>
        <v>220</v>
      </c>
    </row>
    <row r="144" spans="2:10" ht="15" customHeight="1" x14ac:dyDescent="0.2">
      <c r="B144" s="26">
        <f>ROWS($B$4:B144)</f>
        <v>141</v>
      </c>
      <c r="C144" s="28">
        <f ca="1">IF(القيم_التي_تم_إدخالها,IF(أقساط_تسديد_القروض[[#This Row],[الرقم]]&lt;=مدة_القرض,IF(ROW()-ROW(أقساط_تسديد_القروض[[#Headers], [تاريخ
الدفع]])=1,بداية_القرض,IF(I143&gt;0,EDATE(C143,1),"")),""),"")</f>
        <v>47501</v>
      </c>
      <c r="D144" s="22">
        <f ca="1">IF(ROW()-ROW(أقساط_تسديد_القروض[[#Headers], [الرصيد
الافتتاحي]])=1,قيمة_القرض,IF(أقساط_تسديد_القروض[[#This Row],[تاريخ
الدفع]]="",0,INDEX(أقساط_تسديد_القروض[], ROW()-4,8)))</f>
        <v>154446.96493508821</v>
      </c>
      <c r="E144" s="22">
        <f ca="1">IF(القيم_التي_تم_إدخالها,IF(ROW()-ROW(أقساط_تسديد_القروض[[#Headers], [الفائدة]])=1,-IPMT(معدل_الفائدة/12,1,مدة_القرض-ROWS($C$4:C144)+1,أقساط_تسديد_القروض[[#This Row],[الرصيد
الافتتاحي]]),IFERROR(-IPMT(معدل_الفائدة/12,1,أقساط_تسديد_القروض[[#This Row],[المبلغ
المتبقي]],D145),0)),0)</f>
        <v>641.73687795677836</v>
      </c>
      <c r="F144" s="22">
        <f ca="1">IFERROR(IF(AND(القيم_التي_تم_إدخالها,أقساط_تسديد_القروض[[#This Row],[تاريخ
الدفع]]&lt;&gt;""),-PPMT(معدل_الفائدة/12,1,مدة_القرض-ROWS($C$4:C144)+1,أقساط_تسديد_القروض[[#This Row],[الرصيد
الافتتاحي]]),""),0)</f>
        <v>430.11422546141091</v>
      </c>
      <c r="G144" s="22">
        <f ca="1">IF(أقساط_تسديد_القروض[[#This Row],[تاريخ
الدفع]]="",0,قيمة_ضريبة_الملكية)</f>
        <v>375</v>
      </c>
      <c r="H144" s="22">
        <f ca="1">IF(أقساط_تسديد_القروض[[#This Row],[تاريخ
الدفع]]="",0,أقساط_تسديد_القروض[[#This Row],[الفائدة]]+أقساط_تسديد_القروض[[#This Row],[رأس المال]]+أقساط_تسديد_القروض[[#This Row],[ضريبة
الملكية]])</f>
        <v>1446.8511034181893</v>
      </c>
      <c r="I144" s="22">
        <f ca="1">IF(أقساط_تسديد_القروض[[#This Row],[تاريخ
الدفع]]="",0,أقساط_تسديد_القروض[[#This Row],[الرصيد
الافتتاحي]]-أقساط_تسديد_القروض[[#This Row],[رأس المال]])</f>
        <v>154016.8507096268</v>
      </c>
      <c r="J144" s="27">
        <f ca="1">IF(أقساط_تسديد_القروض[[#This Row],[الختامي
الافتتاحي]]&gt;0,الصف_الأخير-ROW(),0)</f>
        <v>219</v>
      </c>
    </row>
    <row r="145" spans="2:10" ht="15" customHeight="1" x14ac:dyDescent="0.2">
      <c r="B145" s="26">
        <f>ROWS($B$4:B145)</f>
        <v>142</v>
      </c>
      <c r="C145" s="28">
        <f ca="1">IF(القيم_التي_تم_إدخالها,IF(أقساط_تسديد_القروض[[#This Row],[الرقم]]&lt;=مدة_القرض,IF(ROW()-ROW(أقساط_تسديد_القروض[[#Headers], [تاريخ
الدفع]])=1,بداية_القرض,IF(I144&gt;0,EDATE(C144,1),"")),""),"")</f>
        <v>47532</v>
      </c>
      <c r="D145" s="22">
        <f ca="1">IF(ROW()-ROW(أقساط_تسديد_القروض[[#Headers], [الرصيد
الافتتاحي]])=1,قيمة_القرض,IF(أقساط_تسديد_القروض[[#This Row],[تاريخ
الدفع]]="",0,INDEX(أقساط_تسديد_القروض[], ROW()-4,8)))</f>
        <v>154016.8507096268</v>
      </c>
      <c r="E145" s="22">
        <f ca="1">IF(القيم_التي_تم_إدخالها,IF(ROW()-ROW(أقساط_تسديد_القروض[[#Headers], [الفائدة]])=1,-IPMT(معدل_الفائدة/12,1,مدة_القرض-ROWS($C$4:C145)+1,أقساط_تسديد_القروض[[#This Row],[الرصيد
الافتتاحي]]),IFERROR(-IPMT(معدل_الفائدة/12,1,أقساط_تسديد_القروض[[#This Row],[المبلغ
المتبقي]],D146),0)),0)</f>
        <v>639.93726808983047</v>
      </c>
      <c r="F145" s="22">
        <f ca="1">IFERROR(IF(AND(القيم_التي_تم_إدخالها,أقساط_تسديد_القروض[[#This Row],[تاريخ
الدفع]]&lt;&gt;""),-PPMT(معدل_الفائدة/12,1,مدة_القرض-ROWS($C$4:C145)+1,أقساط_تسديد_القروض[[#This Row],[الرصيد
الافتتاحي]]),""),0)</f>
        <v>431.90636806750007</v>
      </c>
      <c r="G145" s="22">
        <f ca="1">IF(أقساط_تسديد_القروض[[#This Row],[تاريخ
الدفع]]="",0,قيمة_ضريبة_الملكية)</f>
        <v>375</v>
      </c>
      <c r="H145" s="22">
        <f ca="1">IF(أقساط_تسديد_القروض[[#This Row],[تاريخ
الدفع]]="",0,أقساط_تسديد_القروض[[#This Row],[الفائدة]]+أقساط_تسديد_القروض[[#This Row],[رأس المال]]+أقساط_تسديد_القروض[[#This Row],[ضريبة
الملكية]])</f>
        <v>1446.8436361573306</v>
      </c>
      <c r="I145" s="22">
        <f ca="1">IF(أقساط_تسديد_القروض[[#This Row],[تاريخ
الدفع]]="",0,أقساط_تسديد_القروض[[#This Row],[الرصيد
الافتتاحي]]-أقساط_تسديد_القروض[[#This Row],[رأس المال]])</f>
        <v>153584.94434155931</v>
      </c>
      <c r="J145" s="27">
        <f ca="1">IF(أقساط_تسديد_القروض[[#This Row],[الختامي
الافتتاحي]]&gt;0,الصف_الأخير-ROW(),0)</f>
        <v>218</v>
      </c>
    </row>
    <row r="146" spans="2:10" ht="15" customHeight="1" x14ac:dyDescent="0.2">
      <c r="B146" s="26">
        <f>ROWS($B$4:B146)</f>
        <v>143</v>
      </c>
      <c r="C146" s="28">
        <f ca="1">IF(القيم_التي_تم_إدخالها,IF(أقساط_تسديد_القروض[[#This Row],[الرقم]]&lt;=مدة_القرض,IF(ROW()-ROW(أقساط_تسديد_القروض[[#Headers], [تاريخ
الدفع]])=1,بداية_القرض,IF(I145&gt;0,EDATE(C145,1),"")),""),"")</f>
        <v>47560</v>
      </c>
      <c r="D146" s="22">
        <f ca="1">IF(ROW()-ROW(أقساط_تسديد_القروض[[#Headers], [الرصيد
الافتتاحي]])=1,قيمة_القرض,IF(أقساط_تسديد_القروض[[#This Row],[تاريخ
الدفع]]="",0,INDEX(أقساط_تسديد_القروض[], ROW()-4,8)))</f>
        <v>153584.94434155931</v>
      </c>
      <c r="E146" s="22">
        <f ca="1">IF(القيم_التي_تم_إدخالها,IF(ROW()-ROW(أقساط_تسديد_القروض[[#Headers], [الفائدة]])=1,-IPMT(معدل_الفائدة/12,1,مدة_القرض-ROWS($C$4:C146)+1,أقساط_تسديد_القروض[[#This Row],[الرصيد
الافتتاحي]]),IFERROR(-IPMT(معدل_الفائدة/12,1,أقساط_تسديد_القروض[[#This Row],[المبلغ
المتبقي]],D147),0)),0)</f>
        <v>638.13015984843696</v>
      </c>
      <c r="F146" s="22">
        <f ca="1">IFERROR(IF(AND(القيم_التي_تم_إدخالها,أقساط_تسديد_القروض[[#This Row],[تاريخ
الدفع]]&lt;&gt;""),-PPMT(معدل_الفائدة/12,1,مدة_القرض-ROWS($C$4:C146)+1,أقساط_تسديد_القروض[[#This Row],[الرصيد
الافتتاحي]]),""),0)</f>
        <v>433.70597793444801</v>
      </c>
      <c r="G146" s="22">
        <f ca="1">IF(أقساط_تسديد_القروض[[#This Row],[تاريخ
الدفع]]="",0,قيمة_ضريبة_الملكية)</f>
        <v>375</v>
      </c>
      <c r="H146" s="22">
        <f ca="1">IF(أقساط_تسديد_القروض[[#This Row],[تاريخ
الدفع]]="",0,أقساط_تسديد_القروض[[#This Row],[الفائدة]]+أقساط_تسديد_القروض[[#This Row],[رأس المال]]+أقساط_تسديد_القروض[[#This Row],[ضريبة
الملكية]])</f>
        <v>1446.8361377828851</v>
      </c>
      <c r="I146" s="22">
        <f ca="1">IF(أقساط_تسديد_القروض[[#This Row],[تاريخ
الدفع]]="",0,أقساط_تسديد_القروض[[#This Row],[الرصيد
الافتتاحي]]-أقساط_تسديد_القروض[[#This Row],[رأس المال]])</f>
        <v>153151.23836362487</v>
      </c>
      <c r="J146" s="27">
        <f ca="1">IF(أقساط_تسديد_القروض[[#This Row],[الختامي
الافتتاحي]]&gt;0,الصف_الأخير-ROW(),0)</f>
        <v>217</v>
      </c>
    </row>
    <row r="147" spans="2:10" ht="15" customHeight="1" x14ac:dyDescent="0.2">
      <c r="B147" s="26">
        <f>ROWS($B$4:B147)</f>
        <v>144</v>
      </c>
      <c r="C147" s="28">
        <f ca="1">IF(القيم_التي_تم_إدخالها,IF(أقساط_تسديد_القروض[[#This Row],[الرقم]]&lt;=مدة_القرض,IF(ROW()-ROW(أقساط_تسديد_القروض[[#Headers], [تاريخ
الدفع]])=1,بداية_القرض,IF(I146&gt;0,EDATE(C146,1),"")),""),"")</f>
        <v>47591</v>
      </c>
      <c r="D147" s="22">
        <f ca="1">IF(ROW()-ROW(أقساط_تسديد_القروض[[#Headers], [الرصيد
الافتتاحي]])=1,قيمة_القرض,IF(أقساط_تسديد_القروض[[#This Row],[تاريخ
الدفع]]="",0,INDEX(أقساط_تسديد_القروض[], ROW()-4,8)))</f>
        <v>153151.23836362487</v>
      </c>
      <c r="E147" s="22">
        <f ca="1">IF(القيم_التي_تم_إدخالها,IF(ROW()-ROW(أقساط_تسديد_القروض[[#Headers], [الفائدة]])=1,-IPMT(معدل_الفائدة/12,1,مدة_القرض-ROWS($C$4:C147)+1,أقساط_تسديد_القروض[[#This Row],[الرصيد
الافتتاحي]]),IFERROR(-IPMT(معدل_الفائدة/12,1,أقساط_تسديد_القروض[[#This Row],[المبلغ
المتبقي]],D148),0)),0)</f>
        <v>636.31552198937095</v>
      </c>
      <c r="F147" s="22">
        <f ca="1">IFERROR(IF(AND(القيم_التي_تم_إدخالها,أقساط_تسديد_القروض[[#This Row],[تاريخ
الدفع]]&lt;&gt;""),-PPMT(معدل_الفائدة/12,1,مدة_القرض-ROWS($C$4:C147)+1,أقساط_تسديد_القروض[[#This Row],[الرصيد
الافتتاحي]]),""),0)</f>
        <v>435.51308617584152</v>
      </c>
      <c r="G147" s="22">
        <f ca="1">IF(أقساط_تسديد_القروض[[#This Row],[تاريخ
الدفع]]="",0,قيمة_ضريبة_الملكية)</f>
        <v>375</v>
      </c>
      <c r="H147" s="22">
        <f ca="1">IF(أقساط_تسديد_القروض[[#This Row],[تاريخ
الدفع]]="",0,أقساط_تسديد_القروض[[#This Row],[الفائدة]]+أقساط_تسديد_القروض[[#This Row],[رأس المال]]+أقساط_تسديد_القروض[[#This Row],[ضريبة
الملكية]])</f>
        <v>1446.8286081652125</v>
      </c>
      <c r="I147" s="22">
        <f ca="1">IF(أقساط_تسديد_القروض[[#This Row],[تاريخ
الدفع]]="",0,أقساط_تسديد_القروض[[#This Row],[الرصيد
الافتتاحي]]-أقساط_تسديد_القروض[[#This Row],[رأس المال]])</f>
        <v>152715.72527744903</v>
      </c>
      <c r="J147" s="27">
        <f ca="1">IF(أقساط_تسديد_القروض[[#This Row],[الختامي
الافتتاحي]]&gt;0,الصف_الأخير-ROW(),0)</f>
        <v>216</v>
      </c>
    </row>
    <row r="148" spans="2:10" ht="15" customHeight="1" x14ac:dyDescent="0.2">
      <c r="B148" s="26">
        <f>ROWS($B$4:B148)</f>
        <v>145</v>
      </c>
      <c r="C148" s="28">
        <f ca="1">IF(القيم_التي_تم_إدخالها,IF(أقساط_تسديد_القروض[[#This Row],[الرقم]]&lt;=مدة_القرض,IF(ROW()-ROW(أقساط_تسديد_القروض[[#Headers], [تاريخ
الدفع]])=1,بداية_القرض,IF(I147&gt;0,EDATE(C147,1),"")),""),"")</f>
        <v>47621</v>
      </c>
      <c r="D148" s="22">
        <f ca="1">IF(ROW()-ROW(أقساط_تسديد_القروض[[#Headers], [الرصيد
الافتتاحي]])=1,قيمة_القرض,IF(أقساط_تسديد_القروض[[#This Row],[تاريخ
الدفع]]="",0,INDEX(أقساط_تسديد_القروض[], ROW()-4,8)))</f>
        <v>152715.72527744903</v>
      </c>
      <c r="E148" s="22">
        <f ca="1">IF(القيم_التي_تم_إدخالها,IF(ROW()-ROW(أقساط_تسديد_القروض[[#Headers], [الفائدة]])=1,-IPMT(معدل_الفائدة/12,1,مدة_القرض-ROWS($C$4:C148)+1,أقساط_تسديد_القروض[[#This Row],[الرصيد
الافتتاحي]]),IFERROR(-IPMT(معدل_الفائدة/12,1,أقساط_تسديد_القروض[[#This Row],[المبلغ
المتبقي]],D149),0)),0)</f>
        <v>634.49332313922559</v>
      </c>
      <c r="F148" s="22">
        <f ca="1">IFERROR(IF(AND(القيم_التي_تم_إدخالها,أقساط_تسديد_القروض[[#This Row],[تاريخ
الدفع]]&lt;&gt;""),-PPMT(معدل_الفائدة/12,1,مدة_القرض-ROWS($C$4:C148)+1,أقساط_تسديد_القروض[[#This Row],[الرصيد
الافتتاحي]]),""),0)</f>
        <v>437.32772403490753</v>
      </c>
      <c r="G148" s="22">
        <f ca="1">IF(أقساط_تسديد_القروض[[#This Row],[تاريخ
الدفع]]="",0,قيمة_ضريبة_الملكية)</f>
        <v>375</v>
      </c>
      <c r="H148" s="22">
        <f ca="1">IF(أقساط_تسديد_القروض[[#This Row],[تاريخ
الدفع]]="",0,أقساط_تسديد_القروض[[#This Row],[الفائدة]]+أقساط_تسديد_القروض[[#This Row],[رأس المال]]+أقساط_تسديد_القروض[[#This Row],[ضريبة
الملكية]])</f>
        <v>1446.8210471741331</v>
      </c>
      <c r="I148" s="22">
        <f ca="1">IF(أقساط_تسديد_القروض[[#This Row],[تاريخ
الدفع]]="",0,أقساط_تسديد_القروض[[#This Row],[الرصيد
الافتتاحي]]-أقساط_تسديد_القروض[[#This Row],[رأس المال]])</f>
        <v>152278.39755341414</v>
      </c>
      <c r="J148" s="27">
        <f ca="1">IF(أقساط_تسديد_القروض[[#This Row],[الختامي
الافتتاحي]]&gt;0,الصف_الأخير-ROW(),0)</f>
        <v>215</v>
      </c>
    </row>
    <row r="149" spans="2:10" ht="15" customHeight="1" x14ac:dyDescent="0.2">
      <c r="B149" s="26">
        <f>ROWS($B$4:B149)</f>
        <v>146</v>
      </c>
      <c r="C149" s="28">
        <f ca="1">IF(القيم_التي_تم_إدخالها,IF(أقساط_تسديد_القروض[[#This Row],[الرقم]]&lt;=مدة_القرض,IF(ROW()-ROW(أقساط_تسديد_القروض[[#Headers], [تاريخ
الدفع]])=1,بداية_القرض,IF(I148&gt;0,EDATE(C148,1),"")),""),"")</f>
        <v>47652</v>
      </c>
      <c r="D149" s="22">
        <f ca="1">IF(ROW()-ROW(أقساط_تسديد_القروض[[#Headers], [الرصيد
الافتتاحي]])=1,قيمة_القرض,IF(أقساط_تسديد_القروض[[#This Row],[تاريخ
الدفع]]="",0,INDEX(أقساط_تسديد_القروض[], ROW()-4,8)))</f>
        <v>152278.39755341414</v>
      </c>
      <c r="E149" s="22">
        <f ca="1">IF(القيم_التي_تم_إدخالها,IF(ROW()-ROW(أقساط_تسديد_القروض[[#Headers], [الفائدة]])=1,-IPMT(معدل_الفائدة/12,1,مدة_القرض-ROWS($C$4:C149)+1,أقساط_تسديد_القروض[[#This Row],[الرصيد
الافتتاحي]]),IFERROR(-IPMT(معدل_الفائدة/12,1,أقساط_تسديد_القروض[[#This Row],[المبلغ
المتبقي]],D150),0)),0)</f>
        <v>632.66353179387113</v>
      </c>
      <c r="F149" s="22">
        <f ca="1">IFERROR(IF(AND(القيم_التي_تم_إدخالها,أقساط_تسديد_القروض[[#This Row],[تاريخ
الدفع]]&lt;&gt;""),-PPMT(معدل_الفائدة/12,1,مدة_القرض-ROWS($C$4:C149)+1,أقساط_تسديد_القروض[[#This Row],[الرصيد
الافتتاحي]]),""),0)</f>
        <v>439.14992288505294</v>
      </c>
      <c r="G149" s="22">
        <f ca="1">IF(أقساط_تسديد_القروض[[#This Row],[تاريخ
الدفع]]="",0,قيمة_ضريبة_الملكية)</f>
        <v>375</v>
      </c>
      <c r="H149" s="22">
        <f ca="1">IF(أقساط_تسديد_القروض[[#This Row],[تاريخ
الدفع]]="",0,أقساط_تسديد_القروض[[#This Row],[الفائدة]]+أقساط_تسديد_القروض[[#This Row],[رأس المال]]+أقساط_تسديد_القروض[[#This Row],[ضريبة
الملكية]])</f>
        <v>1446.813454678924</v>
      </c>
      <c r="I149" s="22">
        <f ca="1">IF(أقساط_تسديد_القروض[[#This Row],[تاريخ
الدفع]]="",0,أقساط_تسديد_القروض[[#This Row],[الرصيد
الافتتاحي]]-أقساط_تسديد_القروض[[#This Row],[رأس المال]])</f>
        <v>151839.24763052908</v>
      </c>
      <c r="J149" s="27">
        <f ca="1">IF(أقساط_تسديد_القروض[[#This Row],[الختامي
الافتتاحي]]&gt;0,الصف_الأخير-ROW(),0)</f>
        <v>214</v>
      </c>
    </row>
    <row r="150" spans="2:10" ht="15" customHeight="1" x14ac:dyDescent="0.2">
      <c r="B150" s="26">
        <f>ROWS($B$4:B150)</f>
        <v>147</v>
      </c>
      <c r="C150" s="28">
        <f ca="1">IF(القيم_التي_تم_إدخالها,IF(أقساط_تسديد_القروض[[#This Row],[الرقم]]&lt;=مدة_القرض,IF(ROW()-ROW(أقساط_تسديد_القروض[[#Headers], [تاريخ
الدفع]])=1,بداية_القرض,IF(I149&gt;0,EDATE(C149,1),"")),""),"")</f>
        <v>47682</v>
      </c>
      <c r="D150" s="22">
        <f ca="1">IF(ROW()-ROW(أقساط_تسديد_القروض[[#Headers], [الرصيد
الافتتاحي]])=1,قيمة_القرض,IF(أقساط_تسديد_القروض[[#This Row],[تاريخ
الدفع]]="",0,INDEX(أقساط_تسديد_القروض[], ROW()-4,8)))</f>
        <v>151839.24763052908</v>
      </c>
      <c r="E150" s="22">
        <f ca="1">IF(القيم_التي_تم_إدخالها,IF(ROW()-ROW(أقساط_تسديد_القروض[[#Headers], [الفائدة]])=1,-IPMT(معدل_الفائدة/12,1,مدة_القرض-ROWS($C$4:C150)+1,أقساط_تسديد_القروض[[#This Row],[الرصيد
الافتتاحي]]),IFERROR(-IPMT(معدل_الفائدة/12,1,أقساط_تسديد_القروض[[#This Row],[المبلغ
المتبقي]],D151),0)),0)</f>
        <v>630.8261163179111</v>
      </c>
      <c r="F150" s="22">
        <f ca="1">IFERROR(IF(AND(القيم_التي_تم_إدخالها,أقساط_تسديد_القروض[[#This Row],[تاريخ
الدفع]]&lt;&gt;""),-PPMT(معدل_الفائدة/12,1,مدة_القرض-ROWS($C$4:C150)+1,أقساط_تسديد_القروض[[#This Row],[الرصيد
الافتتاحي]]),""),0)</f>
        <v>440.9797142304073</v>
      </c>
      <c r="G150" s="22">
        <f ca="1">IF(أقساط_تسديد_القروض[[#This Row],[تاريخ
الدفع]]="",0,قيمة_ضريبة_الملكية)</f>
        <v>375</v>
      </c>
      <c r="H150" s="22">
        <f ca="1">IF(أقساط_تسديد_القروض[[#This Row],[تاريخ
الدفع]]="",0,أقساط_تسديد_القروض[[#This Row],[الفائدة]]+أقساط_تسديد_القروض[[#This Row],[رأس المال]]+أقساط_تسديد_القروض[[#This Row],[ضريبة
الملكية]])</f>
        <v>1446.8058305483185</v>
      </c>
      <c r="I150" s="22">
        <f ca="1">IF(أقساط_تسديد_القروض[[#This Row],[تاريخ
الدفع]]="",0,أقساط_تسديد_القروض[[#This Row],[الرصيد
الافتتاحي]]-أقساط_تسديد_القروض[[#This Row],[رأس المال]])</f>
        <v>151398.26791629868</v>
      </c>
      <c r="J150" s="27">
        <f ca="1">IF(أقساط_تسديد_القروض[[#This Row],[الختامي
الافتتاحي]]&gt;0,الصف_الأخير-ROW(),0)</f>
        <v>213</v>
      </c>
    </row>
    <row r="151" spans="2:10" ht="15" customHeight="1" x14ac:dyDescent="0.2">
      <c r="B151" s="26">
        <f>ROWS($B$4:B151)</f>
        <v>148</v>
      </c>
      <c r="C151" s="28">
        <f ca="1">IF(القيم_التي_تم_إدخالها,IF(أقساط_تسديد_القروض[[#This Row],[الرقم]]&lt;=مدة_القرض,IF(ROW()-ROW(أقساط_تسديد_القروض[[#Headers], [تاريخ
الدفع]])=1,بداية_القرض,IF(I150&gt;0,EDATE(C150,1),"")),""),"")</f>
        <v>47713</v>
      </c>
      <c r="D151" s="22">
        <f ca="1">IF(ROW()-ROW(أقساط_تسديد_القروض[[#Headers], [الرصيد
الافتتاحي]])=1,قيمة_القرض,IF(أقساط_تسديد_القروض[[#This Row],[تاريخ
الدفع]]="",0,INDEX(أقساط_تسديد_القروض[], ROW()-4,8)))</f>
        <v>151398.26791629868</v>
      </c>
      <c r="E151" s="22">
        <f ca="1">IF(القيم_التي_تم_إدخالها,IF(ROW()-ROW(أقساط_تسديد_القروض[[#Headers], [الفائدة]])=1,-IPMT(معدل_الفائدة/12,1,مدة_القرض-ROWS($C$4:C151)+1,أقساط_تسديد_القروض[[#This Row],[الرصيد
الافتتاحي]]),IFERROR(-IPMT(معدل_الفائدة/12,1,أقساط_تسديد_القروض[[#This Row],[المبلغ
المتبقي]],D152),0)),0)</f>
        <v>628.98104494413451</v>
      </c>
      <c r="F151" s="22">
        <f ca="1">IFERROR(IF(AND(القيم_التي_تم_إدخالها,أقساط_تسديد_القروض[[#This Row],[تاريخ
الدفع]]&lt;&gt;""),-PPMT(معدل_الفائدة/12,1,مدة_القرض-ROWS($C$4:C151)+1,أقساط_تسديد_القروض[[#This Row],[الرصيد
الافتتاحي]]),""),0)</f>
        <v>442.81712970636744</v>
      </c>
      <c r="G151" s="22">
        <f ca="1">IF(أقساط_تسديد_القروض[[#This Row],[تاريخ
الدفع]]="",0,قيمة_ضريبة_الملكية)</f>
        <v>375</v>
      </c>
      <c r="H151" s="22">
        <f ca="1">IF(أقساط_تسديد_القروض[[#This Row],[تاريخ
الدفع]]="",0,أقساط_تسديد_القروض[[#This Row],[الفائدة]]+أقساط_تسديد_القروض[[#This Row],[رأس المال]]+أقساط_تسديد_القروض[[#This Row],[ضريبة
الملكية]])</f>
        <v>1446.798174650502</v>
      </c>
      <c r="I151" s="22">
        <f ca="1">IF(أقساط_تسديد_القروض[[#This Row],[تاريخ
الدفع]]="",0,أقساط_تسديد_القروض[[#This Row],[الرصيد
الافتتاحي]]-أقساط_تسديد_القروض[[#This Row],[رأس المال]])</f>
        <v>150955.45078659229</v>
      </c>
      <c r="J151" s="27">
        <f ca="1">IF(أقساط_تسديد_القروض[[#This Row],[الختامي
الافتتاحي]]&gt;0,الصف_الأخير-ROW(),0)</f>
        <v>212</v>
      </c>
    </row>
    <row r="152" spans="2:10" ht="15" customHeight="1" x14ac:dyDescent="0.2">
      <c r="B152" s="26">
        <f>ROWS($B$4:B152)</f>
        <v>149</v>
      </c>
      <c r="C152" s="28">
        <f ca="1">IF(القيم_التي_تم_إدخالها,IF(أقساط_تسديد_القروض[[#This Row],[الرقم]]&lt;=مدة_القرض,IF(ROW()-ROW(أقساط_تسديد_القروض[[#Headers], [تاريخ
الدفع]])=1,بداية_القرض,IF(I151&gt;0,EDATE(C151,1),"")),""),"")</f>
        <v>47744</v>
      </c>
      <c r="D152" s="22">
        <f ca="1">IF(ROW()-ROW(أقساط_تسديد_القروض[[#Headers], [الرصيد
الافتتاحي]])=1,قيمة_القرض,IF(أقساط_تسديد_القروض[[#This Row],[تاريخ
الدفع]]="",0,INDEX(أقساط_تسديد_القروض[], ROW()-4,8)))</f>
        <v>150955.45078659229</v>
      </c>
      <c r="E152" s="22">
        <f ca="1">IF(القيم_التي_تم_إدخالها,IF(ROW()-ROW(أقساط_تسديد_القروض[[#Headers], [الفائدة]])=1,-IPMT(معدل_الفائدة/12,1,مدة_القرض-ROWS($C$4:C152)+1,أقساط_تسديد_القروض[[#This Row],[الرصيد
الافتتاحي]]),IFERROR(-IPMT(معدل_الفائدة/12,1,أقساط_تسديد_القروض[[#This Row],[المبلغ
المتبقي]],D153),0)),0)</f>
        <v>627.12828577296727</v>
      </c>
      <c r="F152" s="22">
        <f ca="1">IFERROR(IF(AND(القيم_التي_تم_إدخالها,أقساط_تسديد_القروض[[#This Row],[تاريخ
الدفع]]&lt;&gt;""),-PPMT(معدل_الفائدة/12,1,مدة_القرض-ROWS($C$4:C152)+1,أقساط_تسديد_القروض[[#This Row],[الرصيد
الافتتاحي]]),""),0)</f>
        <v>444.66220108014386</v>
      </c>
      <c r="G152" s="22">
        <f ca="1">IF(أقساط_تسديد_القروض[[#This Row],[تاريخ
الدفع]]="",0,قيمة_ضريبة_الملكية)</f>
        <v>375</v>
      </c>
      <c r="H152" s="22">
        <f ca="1">IF(أقساط_تسديد_القروض[[#This Row],[تاريخ
الدفع]]="",0,أقساط_تسديد_القروض[[#This Row],[الفائدة]]+أقساط_تسديد_القروض[[#This Row],[رأس المال]]+أقساط_تسديد_القروض[[#This Row],[ضريبة
الملكية]])</f>
        <v>1446.7904868531111</v>
      </c>
      <c r="I152" s="22">
        <f ca="1">IF(أقساط_تسديد_القروض[[#This Row],[تاريخ
الدفع]]="",0,أقساط_تسديد_القروض[[#This Row],[الرصيد
الافتتاحي]]-أقساط_تسديد_القروض[[#This Row],[رأس المال]])</f>
        <v>150510.78858551214</v>
      </c>
      <c r="J152" s="27">
        <f ca="1">IF(أقساط_تسديد_القروض[[#This Row],[الختامي
الافتتاحي]]&gt;0,الصف_الأخير-ROW(),0)</f>
        <v>211</v>
      </c>
    </row>
    <row r="153" spans="2:10" ht="15" customHeight="1" x14ac:dyDescent="0.2">
      <c r="B153" s="26">
        <f>ROWS($B$4:B153)</f>
        <v>150</v>
      </c>
      <c r="C153" s="28">
        <f ca="1">IF(القيم_التي_تم_إدخالها,IF(أقساط_تسديد_القروض[[#This Row],[الرقم]]&lt;=مدة_القرض,IF(ROW()-ROW(أقساط_تسديد_القروض[[#Headers], [تاريخ
الدفع]])=1,بداية_القرض,IF(I152&gt;0,EDATE(C152,1),"")),""),"")</f>
        <v>47774</v>
      </c>
      <c r="D153" s="22">
        <f ca="1">IF(ROW()-ROW(أقساط_تسديد_القروض[[#Headers], [الرصيد
الافتتاحي]])=1,قيمة_القرض,IF(أقساط_تسديد_القروض[[#This Row],[تاريخ
الدفع]]="",0,INDEX(أقساط_تسديد_القروض[], ROW()-4,8)))</f>
        <v>150510.78858551214</v>
      </c>
      <c r="E153" s="22">
        <f ca="1">IF(القيم_التي_تم_إدخالها,IF(ROW()-ROW(أقساط_تسديد_القروض[[#Headers], [الفائدة]])=1,-IPMT(معدل_الفائدة/12,1,مدة_القرض-ROWS($C$4:C153)+1,أقساط_تسديد_القروض[[#This Row],[الرصيد
الافتتاحي]]),IFERROR(-IPMT(معدل_الفائدة/12,1,أقساط_تسديد_القروض[[#This Row],[المبلغ
المتبقي]],D154),0)),0)</f>
        <v>625.26780677192016</v>
      </c>
      <c r="F153" s="22">
        <f ca="1">IFERROR(IF(AND(القيم_التي_تم_إدخالها,أقساط_تسديد_القروض[[#This Row],[تاريخ
الدفع]]&lt;&gt;""),-PPMT(معدل_الفائدة/12,1,مدة_القرض-ROWS($C$4:C153)+1,أقساط_تسديد_القروض[[#This Row],[الرصيد
الافتتاحي]]),""),0)</f>
        <v>446.51496025131121</v>
      </c>
      <c r="G153" s="22">
        <f ca="1">IF(أقساط_تسديد_القروض[[#This Row],[تاريخ
الدفع]]="",0,قيمة_ضريبة_الملكية)</f>
        <v>375</v>
      </c>
      <c r="H153" s="22">
        <f ca="1">IF(أقساط_تسديد_القروض[[#This Row],[تاريخ
الدفع]]="",0,أقساط_تسديد_القروض[[#This Row],[الفائدة]]+أقساط_تسديد_القروض[[#This Row],[رأس المال]]+أقساط_تسديد_القروض[[#This Row],[ضريبة
الملكية]])</f>
        <v>1446.7827670232314</v>
      </c>
      <c r="I153" s="22">
        <f ca="1">IF(أقساط_تسديد_القروض[[#This Row],[تاريخ
الدفع]]="",0,أقساط_تسديد_القروض[[#This Row],[الرصيد
الافتتاحي]]-أقساط_تسديد_القروض[[#This Row],[رأس المال]])</f>
        <v>150064.27362526083</v>
      </c>
      <c r="J153" s="27">
        <f ca="1">IF(أقساط_تسديد_القروض[[#This Row],[الختامي
الافتتاحي]]&gt;0,الصف_الأخير-ROW(),0)</f>
        <v>210</v>
      </c>
    </row>
    <row r="154" spans="2:10" ht="15" customHeight="1" x14ac:dyDescent="0.2">
      <c r="B154" s="26">
        <f>ROWS($B$4:B154)</f>
        <v>151</v>
      </c>
      <c r="C154" s="28">
        <f ca="1">IF(القيم_التي_تم_إدخالها,IF(أقساط_تسديد_القروض[[#This Row],[الرقم]]&lt;=مدة_القرض,IF(ROW()-ROW(أقساط_تسديد_القروض[[#Headers], [تاريخ
الدفع]])=1,بداية_القرض,IF(I153&gt;0,EDATE(C153,1),"")),""),"")</f>
        <v>47805</v>
      </c>
      <c r="D154" s="22">
        <f ca="1">IF(ROW()-ROW(أقساط_تسديد_القروض[[#Headers], [الرصيد
الافتتاحي]])=1,قيمة_القرض,IF(أقساط_تسديد_القروض[[#This Row],[تاريخ
الدفع]]="",0,INDEX(أقساط_تسديد_القروض[], ROW()-4,8)))</f>
        <v>150064.27362526083</v>
      </c>
      <c r="E154" s="22">
        <f ca="1">IF(القيم_التي_تم_إدخالها,IF(ROW()-ROW(أقساط_تسديد_القروض[[#Headers], [الفائدة]])=1,-IPMT(معدل_الفائدة/12,1,مدة_القرض-ROWS($C$4:C154)+1,أقساط_تسديد_القروض[[#This Row],[الرصيد
الافتتاحي]]),IFERROR(-IPMT(معدل_الفائدة/12,1,أقساط_تسديد_القروض[[#This Row],[المبلغ
المتبقي]],D155),0)),0)</f>
        <v>623.39957577503526</v>
      </c>
      <c r="F154" s="22">
        <f ca="1">IFERROR(IF(AND(القيم_التي_تم_إدخالها,أقساط_تسديد_القروض[[#This Row],[تاريخ
الدفع]]&lt;&gt;""),-PPMT(معدل_الفائدة/12,1,مدة_القرض-ROWS($C$4:C154)+1,أقساط_تسديد_القروض[[#This Row],[الرصيد
الافتتاحي]]),""),0)</f>
        <v>448.37543925235849</v>
      </c>
      <c r="G154" s="22">
        <f ca="1">IF(أقساط_تسديد_القروض[[#This Row],[تاريخ
الدفع]]="",0,قيمة_ضريبة_الملكية)</f>
        <v>375</v>
      </c>
      <c r="H154" s="22">
        <f ca="1">IF(أقساط_تسديد_القروض[[#This Row],[تاريخ
الدفع]]="",0,أقساط_تسديد_القروض[[#This Row],[الفائدة]]+أقساط_تسديد_القروض[[#This Row],[رأس المال]]+أقساط_تسديد_القروض[[#This Row],[ضريبة
الملكية]])</f>
        <v>1446.7750150273937</v>
      </c>
      <c r="I154" s="22">
        <f ca="1">IF(أقساط_تسديد_القروض[[#This Row],[تاريخ
الدفع]]="",0,أقساط_تسديد_القروض[[#This Row],[الرصيد
الافتتاحي]]-أقساط_تسديد_القروض[[#This Row],[رأس المال]])</f>
        <v>149615.89818600848</v>
      </c>
      <c r="J154" s="27">
        <f ca="1">IF(أقساط_تسديد_القروض[[#This Row],[الختامي
الافتتاحي]]&gt;0,الصف_الأخير-ROW(),0)</f>
        <v>209</v>
      </c>
    </row>
    <row r="155" spans="2:10" ht="15" customHeight="1" x14ac:dyDescent="0.2">
      <c r="B155" s="26">
        <f>ROWS($B$4:B155)</f>
        <v>152</v>
      </c>
      <c r="C155" s="28">
        <f ca="1">IF(القيم_التي_تم_إدخالها,IF(أقساط_تسديد_القروض[[#This Row],[الرقم]]&lt;=مدة_القرض,IF(ROW()-ROW(أقساط_تسديد_القروض[[#Headers], [تاريخ
الدفع]])=1,بداية_القرض,IF(I154&gt;0,EDATE(C154,1),"")),""),"")</f>
        <v>47835</v>
      </c>
      <c r="D155" s="22">
        <f ca="1">IF(ROW()-ROW(أقساط_تسديد_القروض[[#Headers], [الرصيد
الافتتاحي]])=1,قيمة_القرض,IF(أقساط_تسديد_القروض[[#This Row],[تاريخ
الدفع]]="",0,INDEX(أقساط_تسديد_القروض[], ROW()-4,8)))</f>
        <v>149615.89818600848</v>
      </c>
      <c r="E155" s="22">
        <f ca="1">IF(القيم_التي_تم_إدخالها,IF(ROW()-ROW(أقساط_تسديد_القروض[[#Headers], [الفائدة]])=1,-IPMT(معدل_الفائدة/12,1,مدة_القرض-ROWS($C$4:C155)+1,أقساط_تسديد_القروض[[#This Row],[الرصيد
الافتتاحي]]),IFERROR(-IPMT(معدل_الفائدة/12,1,أقساط_تسديد_القروض[[#This Row],[المبلغ
المتبقي]],D156),0)),0)</f>
        <v>621.52356048233014</v>
      </c>
      <c r="F155" s="22">
        <f ca="1">IFERROR(IF(AND(القيم_التي_تم_إدخالها,أقساط_تسديد_القروض[[#This Row],[تاريخ
الدفع]]&lt;&gt;""),-PPMT(معدل_الفائدة/12,1,مدة_القرض-ROWS($C$4:C155)+1,أقساط_تسديد_القروض[[#This Row],[الرصيد
الافتتاحي]]),""),0)</f>
        <v>450.24367024924322</v>
      </c>
      <c r="G155" s="22">
        <f ca="1">IF(أقساط_تسديد_القروض[[#This Row],[تاريخ
الدفع]]="",0,قيمة_ضريبة_الملكية)</f>
        <v>375</v>
      </c>
      <c r="H155" s="22">
        <f ca="1">IF(أقساط_تسديد_القروض[[#This Row],[تاريخ
الدفع]]="",0,أقساط_تسديد_القروض[[#This Row],[الفائدة]]+أقساط_تسديد_القروض[[#This Row],[رأس المال]]+أقساط_تسديد_القروض[[#This Row],[ضريبة
الملكية]])</f>
        <v>1446.7672307315734</v>
      </c>
      <c r="I155" s="22">
        <f ca="1">IF(أقساط_تسديد_القروض[[#This Row],[تاريخ
الدفع]]="",0,أقساط_تسديد_القروض[[#This Row],[الرصيد
الافتتاحي]]-أقساط_تسديد_القروض[[#This Row],[رأس المال]])</f>
        <v>149165.65451575923</v>
      </c>
      <c r="J155" s="27">
        <f ca="1">IF(أقساط_تسديد_القروض[[#This Row],[الختامي
الافتتاحي]]&gt;0,الصف_الأخير-ROW(),0)</f>
        <v>208</v>
      </c>
    </row>
    <row r="156" spans="2:10" ht="15" customHeight="1" x14ac:dyDescent="0.2">
      <c r="B156" s="26">
        <f>ROWS($B$4:B156)</f>
        <v>153</v>
      </c>
      <c r="C156" s="28">
        <f ca="1">IF(القيم_التي_تم_إدخالها,IF(أقساط_تسديد_القروض[[#This Row],[الرقم]]&lt;=مدة_القرض,IF(ROW()-ROW(أقساط_تسديد_القروض[[#Headers], [تاريخ
الدفع]])=1,بداية_القرض,IF(I155&gt;0,EDATE(C155,1),"")),""),"")</f>
        <v>47866</v>
      </c>
      <c r="D156" s="22">
        <f ca="1">IF(ROW()-ROW(أقساط_تسديد_القروض[[#Headers], [الرصيد
الافتتاحي]])=1,قيمة_القرض,IF(أقساط_تسديد_القروض[[#This Row],[تاريخ
الدفع]]="",0,INDEX(أقساط_تسديد_القروض[], ROW()-4,8)))</f>
        <v>149165.65451575923</v>
      </c>
      <c r="E156" s="22">
        <f ca="1">IF(القيم_التي_تم_إدخالها,IF(ROW()-ROW(أقساط_تسديد_القروض[[#Headers], [الفائدة]])=1,-IPMT(معدل_الفائدة/12,1,مدة_القرض-ROWS($C$4:C156)+1,أقساط_تسديد_القروض[[#This Row],[الرصيد
الافتتاحي]]),IFERROR(-IPMT(معدل_الفائدة/12,1,أقساط_تسديد_القروض[[#This Row],[المبلغ
المتبقي]],D157),0)),0)</f>
        <v>619.63972845923865</v>
      </c>
      <c r="F156" s="22">
        <f ca="1">IFERROR(IF(AND(القيم_التي_تم_إدخالها,أقساط_تسديد_القروض[[#This Row],[تاريخ
الدفع]]&lt;&gt;""),-PPMT(معدل_الفائدة/12,1,مدة_القرض-ROWS($C$4:C156)+1,أقساط_تسديد_القروض[[#This Row],[الرصيد
الافتتاحي]]),""),0)</f>
        <v>452.11968554194829</v>
      </c>
      <c r="G156" s="22">
        <f ca="1">IF(أقساط_تسديد_القروض[[#This Row],[تاريخ
الدفع]]="",0,قيمة_ضريبة_الملكية)</f>
        <v>375</v>
      </c>
      <c r="H156" s="22">
        <f ca="1">IF(أقساط_تسديد_القروض[[#This Row],[تاريخ
الدفع]]="",0,أقساط_تسديد_القروض[[#This Row],[الفائدة]]+أقساط_تسديد_القروض[[#This Row],[رأس المال]]+أقساط_تسديد_القروض[[#This Row],[ضريبة
الملكية]])</f>
        <v>1446.759414001187</v>
      </c>
      <c r="I156" s="22">
        <f ca="1">IF(أقساط_تسديد_القروض[[#This Row],[تاريخ
الدفع]]="",0,أقساط_تسديد_القروض[[#This Row],[الرصيد
الافتتاحي]]-أقساط_تسديد_القروض[[#This Row],[رأس المال]])</f>
        <v>148713.53483021728</v>
      </c>
      <c r="J156" s="27">
        <f ca="1">IF(أقساط_تسديد_القروض[[#This Row],[الختامي
الافتتاحي]]&gt;0,الصف_الأخير-ROW(),0)</f>
        <v>207</v>
      </c>
    </row>
    <row r="157" spans="2:10" ht="15" customHeight="1" x14ac:dyDescent="0.2">
      <c r="B157" s="26">
        <f>ROWS($B$4:B157)</f>
        <v>154</v>
      </c>
      <c r="C157" s="28">
        <f ca="1">IF(القيم_التي_تم_إدخالها,IF(أقساط_تسديد_القروض[[#This Row],[الرقم]]&lt;=مدة_القرض,IF(ROW()-ROW(أقساط_تسديد_القروض[[#Headers], [تاريخ
الدفع]])=1,بداية_القرض,IF(I156&gt;0,EDATE(C156,1),"")),""),"")</f>
        <v>47897</v>
      </c>
      <c r="D157" s="22">
        <f ca="1">IF(ROW()-ROW(أقساط_تسديد_القروض[[#Headers], [الرصيد
الافتتاحي]])=1,قيمة_القرض,IF(أقساط_تسديد_القروض[[#This Row],[تاريخ
الدفع]]="",0,INDEX(أقساط_تسديد_القروض[], ROW()-4,8)))</f>
        <v>148713.53483021728</v>
      </c>
      <c r="E157" s="22">
        <f ca="1">IF(القيم_التي_تم_إدخالها,IF(ROW()-ROW(أقساط_تسديد_القروض[[#Headers], [الفائدة]])=1,-IPMT(معدل_الفائدة/12,1,مدة_القرض-ROWS($C$4:C157)+1,أقساط_تسديد_القروض[[#This Row],[الرصيد
الافتتاحي]]),IFERROR(-IPMT(معدل_الفائدة/12,1,أقساط_تسديد_القروض[[#This Row],[المبلغ
المتبقي]],D158),0)),0)</f>
        <v>617.74804713605101</v>
      </c>
      <c r="F157" s="22">
        <f ca="1">IFERROR(IF(AND(القيم_التي_تم_إدخالها,أقساط_تسديد_القروض[[#This Row],[تاريخ
الدفع]]&lt;&gt;""),-PPMT(معدل_الفائدة/12,1,مدة_القرض-ROWS($C$4:C157)+1,أقساط_تسديد_القروض[[#This Row],[الرصيد
الافتتاحي]]),""),0)</f>
        <v>454.00351756503983</v>
      </c>
      <c r="G157" s="22">
        <f ca="1">IF(أقساط_تسديد_القروض[[#This Row],[تاريخ
الدفع]]="",0,قيمة_ضريبة_الملكية)</f>
        <v>375</v>
      </c>
      <c r="H157" s="22">
        <f ca="1">IF(أقساط_تسديد_القروض[[#This Row],[تاريخ
الدفع]]="",0,أقساط_تسديد_القروض[[#This Row],[الفائدة]]+أقساط_تسديد_القروض[[#This Row],[رأس المال]]+أقساط_تسديد_القروض[[#This Row],[ضريبة
الملكية]])</f>
        <v>1446.751564701091</v>
      </c>
      <c r="I157" s="22">
        <f ca="1">IF(أقساط_تسديد_القروض[[#This Row],[تاريخ
الدفع]]="",0,أقساط_تسديد_القروض[[#This Row],[الرصيد
الافتتاحي]]-أقساط_تسديد_القروض[[#This Row],[رأس المال]])</f>
        <v>148259.53131265225</v>
      </c>
      <c r="J157" s="27">
        <f ca="1">IF(أقساط_تسديد_القروض[[#This Row],[الختامي
الافتتاحي]]&gt;0,الصف_الأخير-ROW(),0)</f>
        <v>206</v>
      </c>
    </row>
    <row r="158" spans="2:10" ht="15" customHeight="1" x14ac:dyDescent="0.2">
      <c r="B158" s="26">
        <f>ROWS($B$4:B158)</f>
        <v>155</v>
      </c>
      <c r="C158" s="28">
        <f ca="1">IF(القيم_التي_تم_إدخالها,IF(أقساط_تسديد_القروض[[#This Row],[الرقم]]&lt;=مدة_القرض,IF(ROW()-ROW(أقساط_تسديد_القروض[[#Headers], [تاريخ
الدفع]])=1,بداية_القرض,IF(I157&gt;0,EDATE(C157,1),"")),""),"")</f>
        <v>47925</v>
      </c>
      <c r="D158" s="22">
        <f ca="1">IF(ROW()-ROW(أقساط_تسديد_القروض[[#Headers], [الرصيد
الافتتاحي]])=1,قيمة_القرض,IF(أقساط_تسديد_القروض[[#This Row],[تاريخ
الدفع]]="",0,INDEX(أقساط_تسديد_القروض[], ROW()-4,8)))</f>
        <v>148259.53131265225</v>
      </c>
      <c r="E158" s="22">
        <f ca="1">IF(القيم_التي_تم_إدخالها,IF(ROW()-ROW(أقساط_تسديد_القروض[[#Headers], [الفائدة]])=1,-IPMT(معدل_الفائدة/12,1,مدة_القرض-ROWS($C$4:C158)+1,أقساط_تسديد_القروض[[#This Row],[الرصيد
الافتتاحي]]),IFERROR(-IPMT(معدل_الفائدة/12,1,أقساط_تسديد_القروض[[#This Row],[المبلغ
المتبقي]],D159),0)),0)</f>
        <v>615.84848380735002</v>
      </c>
      <c r="F158" s="22">
        <f ca="1">IFERROR(IF(AND(القيم_التي_تم_إدخالها,أقساط_تسديد_القروض[[#This Row],[تاريخ
الدفع]]&lt;&gt;""),-PPMT(معدل_الفائدة/12,1,مدة_القرض-ROWS($C$4:C158)+1,أقساط_تسديد_القروض[[#This Row],[الرصيد
الافتتاحي]]),""),0)</f>
        <v>455.89519888822753</v>
      </c>
      <c r="G158" s="22">
        <f ca="1">IF(أقساط_تسديد_القروض[[#This Row],[تاريخ
الدفع]]="",0,قيمة_ضريبة_الملكية)</f>
        <v>375</v>
      </c>
      <c r="H158" s="22">
        <f ca="1">IF(أقساط_تسديد_القروض[[#This Row],[تاريخ
الدفع]]="",0,أقساط_تسديد_القروض[[#This Row],[الفائدة]]+أقساط_تسديد_القروض[[#This Row],[رأس المال]]+أقساط_تسديد_القروض[[#This Row],[ضريبة
الملكية]])</f>
        <v>1446.7436826955775</v>
      </c>
      <c r="I158" s="22">
        <f ca="1">IF(أقساط_تسديد_القروض[[#This Row],[تاريخ
الدفع]]="",0,أقساط_تسديد_القروض[[#This Row],[الرصيد
الافتتاحي]]-أقساط_تسديد_القروض[[#This Row],[رأس المال]])</f>
        <v>147803.63611376402</v>
      </c>
      <c r="J158" s="27">
        <f ca="1">IF(أقساط_تسديد_القروض[[#This Row],[الختامي
الافتتاحي]]&gt;0,الصف_الأخير-ROW(),0)</f>
        <v>205</v>
      </c>
    </row>
    <row r="159" spans="2:10" ht="15" customHeight="1" x14ac:dyDescent="0.2">
      <c r="B159" s="26">
        <f>ROWS($B$4:B159)</f>
        <v>156</v>
      </c>
      <c r="C159" s="28">
        <f ca="1">IF(القيم_التي_تم_إدخالها,IF(أقساط_تسديد_القروض[[#This Row],[الرقم]]&lt;=مدة_القرض,IF(ROW()-ROW(أقساط_تسديد_القروض[[#Headers], [تاريخ
الدفع]])=1,بداية_القرض,IF(I158&gt;0,EDATE(C158,1),"")),""),"")</f>
        <v>47956</v>
      </c>
      <c r="D159" s="22">
        <f ca="1">IF(ROW()-ROW(أقساط_تسديد_القروض[[#Headers], [الرصيد
الافتتاحي]])=1,قيمة_القرض,IF(أقساط_تسديد_القروض[[#This Row],[تاريخ
الدفع]]="",0,INDEX(أقساط_تسديد_القروض[], ROW()-4,8)))</f>
        <v>147803.63611376402</v>
      </c>
      <c r="E159" s="22">
        <f ca="1">IF(القيم_التي_تم_إدخالها,IF(ROW()-ROW(أقساط_تسديد_القروض[[#Headers], [الفائدة]])=1,-IPMT(معدل_الفائدة/12,1,مدة_القرض-ROWS($C$4:C159)+1,أقساط_تسديد_القروض[[#This Row],[الرصيد
الافتتاحي]]),IFERROR(-IPMT(معدل_الفائدة/12,1,أقساط_تسديد_القروض[[#This Row],[المبلغ
المتبقي]],D160),0)),0)</f>
        <v>613.94100563144627</v>
      </c>
      <c r="F159" s="22">
        <f ca="1">IFERROR(IF(AND(القيم_التي_تم_إدخالها,أقساط_تسديد_القروض[[#This Row],[تاريخ
الدفع]]&lt;&gt;""),-PPMT(معدل_الفائدة/12,1,مدة_القرض-ROWS($C$4:C159)+1,أقساط_تسديد_القروض[[#This Row],[الرصيد
الافتتاحي]]),""),0)</f>
        <v>457.79476221692846</v>
      </c>
      <c r="G159" s="22">
        <f ca="1">IF(أقساط_تسديد_القروض[[#This Row],[تاريخ
الدفع]]="",0,قيمة_ضريبة_الملكية)</f>
        <v>375</v>
      </c>
      <c r="H159" s="22">
        <f ca="1">IF(أقساط_تسديد_القروض[[#This Row],[تاريخ
الدفع]]="",0,أقساط_تسديد_القروض[[#This Row],[الفائدة]]+أقساط_تسديد_القروض[[#This Row],[رأس المال]]+أقساط_تسديد_القروض[[#This Row],[ضريبة
الملكية]])</f>
        <v>1446.7357678483747</v>
      </c>
      <c r="I159" s="22">
        <f ca="1">IF(أقساط_تسديد_القروض[[#This Row],[تاريخ
الدفع]]="",0,أقساط_تسديد_القروض[[#This Row],[الرصيد
الافتتاحي]]-أقساط_تسديد_القروض[[#This Row],[رأس المال]])</f>
        <v>147345.8413515471</v>
      </c>
      <c r="J159" s="27">
        <f ca="1">IF(أقساط_تسديد_القروض[[#This Row],[الختامي
الافتتاحي]]&gt;0,الصف_الأخير-ROW(),0)</f>
        <v>204</v>
      </c>
    </row>
    <row r="160" spans="2:10" ht="15" customHeight="1" x14ac:dyDescent="0.2">
      <c r="B160" s="26">
        <f>ROWS($B$4:B160)</f>
        <v>157</v>
      </c>
      <c r="C160" s="28">
        <f ca="1">IF(القيم_التي_تم_إدخالها,IF(أقساط_تسديد_القروض[[#This Row],[الرقم]]&lt;=مدة_القرض,IF(ROW()-ROW(أقساط_تسديد_القروض[[#Headers], [تاريخ
الدفع]])=1,بداية_القرض,IF(I159&gt;0,EDATE(C159,1),"")),""),"")</f>
        <v>47986</v>
      </c>
      <c r="D160" s="22">
        <f ca="1">IF(ROW()-ROW(أقساط_تسديد_القروض[[#Headers], [الرصيد
الافتتاحي]])=1,قيمة_القرض,IF(أقساط_تسديد_القروض[[#This Row],[تاريخ
الدفع]]="",0,INDEX(أقساط_تسديد_القروض[], ROW()-4,8)))</f>
        <v>147345.8413515471</v>
      </c>
      <c r="E160" s="22">
        <f ca="1">IF(القيم_التي_تم_إدخالها,IF(ROW()-ROW(أقساط_تسديد_القروض[[#Headers], [الفائدة]])=1,-IPMT(معدل_الفائدة/12,1,مدة_القرض-ROWS($C$4:C160)+1,أقساط_تسديد_القروض[[#This Row],[الرصيد
الافتتاحي]]),IFERROR(-IPMT(معدل_الفائدة/12,1,أقساط_تسديد_القروض[[#This Row],[المبلغ
المتبقي]],D161),0)),0)</f>
        <v>612.0255796298095</v>
      </c>
      <c r="F160" s="22">
        <f ca="1">IFERROR(IF(AND(القيم_التي_تم_إدخالها,أقساط_تسديد_القروض[[#This Row],[تاريخ
الدفع]]&lt;&gt;""),-PPMT(معدل_الفائدة/12,1,مدة_القرض-ROWS($C$4:C160)+1,أقساط_تسديد_القروض[[#This Row],[الرصيد
الافتتاحي]]),""),0)</f>
        <v>459.70224039283238</v>
      </c>
      <c r="G160" s="22">
        <f ca="1">IF(أقساط_تسديد_القروض[[#This Row],[تاريخ
الدفع]]="",0,قيمة_ضريبة_الملكية)</f>
        <v>375</v>
      </c>
      <c r="H160" s="22">
        <f ca="1">IF(أقساط_تسديد_القروض[[#This Row],[تاريخ
الدفع]]="",0,أقساط_تسديد_القروض[[#This Row],[الفائدة]]+أقساط_تسديد_القروض[[#This Row],[رأس المال]]+أقساط_تسديد_القروض[[#This Row],[ضريبة
الملكية]])</f>
        <v>1446.7278200226419</v>
      </c>
      <c r="I160" s="22">
        <f ca="1">IF(أقساط_تسديد_القروض[[#This Row],[تاريخ
الدفع]]="",0,أقساط_تسديد_القروض[[#This Row],[الرصيد
الافتتاحي]]-أقساط_تسديد_القروض[[#This Row],[رأس المال]])</f>
        <v>146886.13911115428</v>
      </c>
      <c r="J160" s="27">
        <f ca="1">IF(أقساط_تسديد_القروض[[#This Row],[الختامي
الافتتاحي]]&gt;0,الصف_الأخير-ROW(),0)</f>
        <v>203</v>
      </c>
    </row>
    <row r="161" spans="2:10" ht="15" customHeight="1" x14ac:dyDescent="0.2">
      <c r="B161" s="26">
        <f>ROWS($B$4:B161)</f>
        <v>158</v>
      </c>
      <c r="C161" s="28">
        <f ca="1">IF(القيم_التي_تم_إدخالها,IF(أقساط_تسديد_القروض[[#This Row],[الرقم]]&lt;=مدة_القرض,IF(ROW()-ROW(أقساط_تسديد_القروض[[#Headers], [تاريخ
الدفع]])=1,بداية_القرض,IF(I160&gt;0,EDATE(C160,1),"")),""),"")</f>
        <v>48017</v>
      </c>
      <c r="D161" s="22">
        <f ca="1">IF(ROW()-ROW(أقساط_تسديد_القروض[[#Headers], [الرصيد
الافتتاحي]])=1,قيمة_القرض,IF(أقساط_تسديد_القروض[[#This Row],[تاريخ
الدفع]]="",0,INDEX(أقساط_تسديد_القروض[], ROW()-4,8)))</f>
        <v>146886.13911115428</v>
      </c>
      <c r="E161" s="22">
        <f ca="1">IF(القيم_التي_تم_إدخالها,IF(ROW()-ROW(أقساط_تسديد_القروض[[#Headers], [الفائدة]])=1,-IPMT(معدل_الفائدة/12,1,مدة_القرض-ROWS($C$4:C161)+1,أقساط_تسديد_القروض[[#This Row],[الرصيد
الافتتاحي]]),IFERROR(-IPMT(معدل_الفائدة/12,1,أقساط_تسديد_القروض[[#This Row],[المبلغ
المتبقي]],D162),0)),0)</f>
        <v>610.1021726864991</v>
      </c>
      <c r="F161" s="22">
        <f ca="1">IFERROR(IF(AND(القيم_التي_تم_إدخالها,أقساط_تسديد_القروض[[#This Row],[تاريخ
الدفع]]&lt;&gt;""),-PPMT(معدل_الفائدة/12,1,مدة_القرض-ROWS($C$4:C161)+1,أقساط_تسديد_القروض[[#This Row],[الرصيد
الافتتاحي]]),""),0)</f>
        <v>461.6176663944691</v>
      </c>
      <c r="G161" s="22">
        <f ca="1">IF(أقساط_تسديد_القروض[[#This Row],[تاريخ
الدفع]]="",0,قيمة_ضريبة_الملكية)</f>
        <v>375</v>
      </c>
      <c r="H161" s="22">
        <f ca="1">IF(أقساط_تسديد_القروض[[#This Row],[تاريخ
الدفع]]="",0,أقساط_تسديد_القروض[[#This Row],[الفائدة]]+أقساط_تسديد_القروض[[#This Row],[رأس المال]]+أقساط_تسديد_القروض[[#This Row],[ضريبة
الملكية]])</f>
        <v>1446.7198390809681</v>
      </c>
      <c r="I161" s="22">
        <f ca="1">IF(أقساط_تسديد_القروض[[#This Row],[تاريخ
الدفع]]="",0,أقساط_تسديد_القروض[[#This Row],[الرصيد
الافتتاحي]]-أقساط_تسديد_القروض[[#This Row],[رأس المال]])</f>
        <v>146424.5214447598</v>
      </c>
      <c r="J161" s="27">
        <f ca="1">IF(أقساط_تسديد_القروض[[#This Row],[الختامي
الافتتاحي]]&gt;0,الصف_الأخير-ROW(),0)</f>
        <v>202</v>
      </c>
    </row>
    <row r="162" spans="2:10" ht="15" customHeight="1" x14ac:dyDescent="0.2">
      <c r="B162" s="26">
        <f>ROWS($B$4:B162)</f>
        <v>159</v>
      </c>
      <c r="C162" s="28">
        <f ca="1">IF(القيم_التي_تم_إدخالها,IF(أقساط_تسديد_القروض[[#This Row],[الرقم]]&lt;=مدة_القرض,IF(ROW()-ROW(أقساط_تسديد_القروض[[#Headers], [تاريخ
الدفع]])=1,بداية_القرض,IF(I161&gt;0,EDATE(C161,1),"")),""),"")</f>
        <v>48047</v>
      </c>
      <c r="D162" s="22">
        <f ca="1">IF(ROW()-ROW(أقساط_تسديد_القروض[[#Headers], [الرصيد
الافتتاحي]])=1,قيمة_القرض,IF(أقساط_تسديد_القروض[[#This Row],[تاريخ
الدفع]]="",0,INDEX(أقساط_تسديد_القروض[], ROW()-4,8)))</f>
        <v>146424.5214447598</v>
      </c>
      <c r="E162" s="22">
        <f ca="1">IF(القيم_التي_تم_إدخالها,IF(ROW()-ROW(أقساط_تسديد_القروض[[#Headers], [الفائدة]])=1,-IPMT(معدل_الفائدة/12,1,مدة_القرض-ROWS($C$4:C162)+1,أقساط_تسديد_القروض[[#This Row],[الرصيد
الافتتاحي]]),IFERROR(-IPMT(معدل_الفائدة/12,1,أقساط_تسديد_القروض[[#This Row],[المبلغ
المتبقي]],D163),0)),0)</f>
        <v>608.17075154759175</v>
      </c>
      <c r="F162" s="22">
        <f ca="1">IFERROR(IF(AND(القيم_التي_تم_إدخالها,أقساط_تسديد_القروض[[#This Row],[تاريخ
الدفع]]&lt;&gt;""),-PPMT(معدل_الفائدة/12,1,مدة_القرض-ROWS($C$4:C162)+1,أقساط_تسديد_القروض[[#This Row],[الرصيد
الافتتاحي]]),""),0)</f>
        <v>463.54107333777944</v>
      </c>
      <c r="G162" s="22">
        <f ca="1">IF(أقساط_تسديد_القروض[[#This Row],[تاريخ
الدفع]]="",0,قيمة_ضريبة_الملكية)</f>
        <v>375</v>
      </c>
      <c r="H162" s="22">
        <f ca="1">IF(أقساط_تسديد_القروض[[#This Row],[تاريخ
الدفع]]="",0,أقساط_تسديد_القروض[[#This Row],[الفائدة]]+أقساط_تسديد_القروض[[#This Row],[رأس المال]]+أقساط_تسديد_القروض[[#This Row],[ضريبة
الملكية]])</f>
        <v>1446.7118248853712</v>
      </c>
      <c r="I162" s="22">
        <f ca="1">IF(أقساط_تسديد_القروض[[#This Row],[تاريخ
الدفع]]="",0,أقساط_تسديد_القروض[[#This Row],[الرصيد
الافتتاحي]]-أقساط_تسديد_القروض[[#This Row],[رأس المال]])</f>
        <v>145960.98037142202</v>
      </c>
      <c r="J162" s="27">
        <f ca="1">IF(أقساط_تسديد_القروض[[#This Row],[الختامي
الافتتاحي]]&gt;0,الصف_الأخير-ROW(),0)</f>
        <v>201</v>
      </c>
    </row>
    <row r="163" spans="2:10" ht="15" customHeight="1" x14ac:dyDescent="0.2">
      <c r="B163" s="26">
        <f>ROWS($B$4:B163)</f>
        <v>160</v>
      </c>
      <c r="C163" s="28">
        <f ca="1">IF(القيم_التي_تم_إدخالها,IF(أقساط_تسديد_القروض[[#This Row],[الرقم]]&lt;=مدة_القرض,IF(ROW()-ROW(أقساط_تسديد_القروض[[#Headers], [تاريخ
الدفع]])=1,بداية_القرض,IF(I162&gt;0,EDATE(C162,1),"")),""),"")</f>
        <v>48078</v>
      </c>
      <c r="D163" s="22">
        <f ca="1">IF(ROW()-ROW(أقساط_تسديد_القروض[[#Headers], [الرصيد
الافتتاحي]])=1,قيمة_القرض,IF(أقساط_تسديد_القروض[[#This Row],[تاريخ
الدفع]]="",0,INDEX(أقساط_تسديد_القروض[], ROW()-4,8)))</f>
        <v>145960.98037142202</v>
      </c>
      <c r="E163" s="22">
        <f ca="1">IF(القيم_التي_تم_إدخالها,IF(ROW()-ROW(أقساط_تسديد_القروض[[#Headers], [الفائدة]])=1,-IPMT(معدل_الفائدة/12,1,مدة_القرض-ROWS($C$4:C163)+1,أقساط_تسديد_القروض[[#This Row],[الرصيد
الافتتاحي]]),IFERROR(-IPMT(معدل_الفائدة/12,1,أقساط_تسديد_القروض[[#This Row],[المبلغ
المتبقي]],D164),0)),0)</f>
        <v>606.23128282060554</v>
      </c>
      <c r="F163" s="22">
        <f ca="1">IFERROR(IF(AND(القيم_التي_تم_إدخالها,أقساط_تسديد_القروض[[#This Row],[تاريخ
الدفع]]&lt;&gt;""),-PPMT(معدل_الفائدة/12,1,مدة_القرض-ROWS($C$4:C163)+1,أقساط_تسديد_القروض[[#This Row],[الرصيد
الافتتاحي]]),""),0)</f>
        <v>465.47249447668685</v>
      </c>
      <c r="G163" s="22">
        <f ca="1">IF(أقساط_تسديد_القروض[[#This Row],[تاريخ
الدفع]]="",0,قيمة_ضريبة_الملكية)</f>
        <v>375</v>
      </c>
      <c r="H163" s="22">
        <f ca="1">IF(أقساط_تسديد_القروض[[#This Row],[تاريخ
الدفع]]="",0,أقساط_تسديد_القروض[[#This Row],[الفائدة]]+أقساط_تسديد_القروض[[#This Row],[رأس المال]]+أقساط_تسديد_القروض[[#This Row],[ضريبة
الملكية]])</f>
        <v>1446.7037772972924</v>
      </c>
      <c r="I163" s="22">
        <f ca="1">IF(أقساط_تسديد_القروض[[#This Row],[تاريخ
الدفع]]="",0,أقساط_تسديد_القروض[[#This Row],[الرصيد
الافتتاحي]]-أقساط_تسديد_القروض[[#This Row],[رأس المال]])</f>
        <v>145495.50787694534</v>
      </c>
      <c r="J163" s="27">
        <f ca="1">IF(أقساط_تسديد_القروض[[#This Row],[الختامي
الافتتاحي]]&gt;0,الصف_الأخير-ROW(),0)</f>
        <v>200</v>
      </c>
    </row>
    <row r="164" spans="2:10" ht="15" customHeight="1" x14ac:dyDescent="0.2">
      <c r="B164" s="26">
        <f>ROWS($B$4:B164)</f>
        <v>161</v>
      </c>
      <c r="C164" s="28">
        <f ca="1">IF(القيم_التي_تم_إدخالها,IF(أقساط_تسديد_القروض[[#This Row],[الرقم]]&lt;=مدة_القرض,IF(ROW()-ROW(أقساط_تسديد_القروض[[#Headers], [تاريخ
الدفع]])=1,بداية_القرض,IF(I163&gt;0,EDATE(C163,1),"")),""),"")</f>
        <v>48109</v>
      </c>
      <c r="D164" s="22">
        <f ca="1">IF(ROW()-ROW(أقساط_تسديد_القروض[[#Headers], [الرصيد
الافتتاحي]])=1,قيمة_القرض,IF(أقساط_تسديد_القروض[[#This Row],[تاريخ
الدفع]]="",0,INDEX(أقساط_تسديد_القروض[], ROW()-4,8)))</f>
        <v>145495.50787694534</v>
      </c>
      <c r="E164" s="22">
        <f ca="1">IF(القيم_التي_تم_إدخالها,IF(ROW()-ROW(أقساط_تسديد_القروض[[#Headers], [الفائدة]])=1,-IPMT(معدل_الفائدة/12,1,مدة_القرض-ROWS($C$4:C164)+1,أقساط_تسديد_القروض[[#This Row],[الرصيد
الافتتاحي]]),IFERROR(-IPMT(معدل_الفائدة/12,1,أقساط_تسديد_القروض[[#This Row],[المبلغ
المتبقي]],D165),0)),0)</f>
        <v>604.28373297392363</v>
      </c>
      <c r="F164" s="22">
        <f ca="1">IFERROR(IF(AND(القيم_التي_تم_إدخالها,أقساط_تسديد_القروض[[#This Row],[تاريخ
الدفع]]&lt;&gt;""),-PPMT(معدل_الفائدة/12,1,مدة_القرض-ROWS($C$4:C164)+1,أقساط_تسديد_القروض[[#This Row],[الرصيد
الافتتاحي]]),""),0)</f>
        <v>467.41196320367294</v>
      </c>
      <c r="G164" s="22">
        <f ca="1">IF(أقساط_تسديد_القروض[[#This Row],[تاريخ
الدفع]]="",0,قيمة_ضريبة_الملكية)</f>
        <v>375</v>
      </c>
      <c r="H164" s="22">
        <f ca="1">IF(أقساط_تسديد_القروض[[#This Row],[تاريخ
الدفع]]="",0,أقساط_تسديد_القروض[[#This Row],[الفائدة]]+أقساط_تسديد_القروض[[#This Row],[رأس المال]]+أقساط_تسديد_القروض[[#This Row],[ضريبة
الملكية]])</f>
        <v>1446.6956961775966</v>
      </c>
      <c r="I164" s="22">
        <f ca="1">IF(أقساط_تسديد_القروض[[#This Row],[تاريخ
الدفع]]="",0,أقساط_تسديد_القروض[[#This Row],[الرصيد
الافتتاحي]]-أقساط_تسديد_القروض[[#This Row],[رأس المال]])</f>
        <v>145028.09591374168</v>
      </c>
      <c r="J164" s="27">
        <f ca="1">IF(أقساط_تسديد_القروض[[#This Row],[الختامي
الافتتاحي]]&gt;0,الصف_الأخير-ROW(),0)</f>
        <v>199</v>
      </c>
    </row>
    <row r="165" spans="2:10" ht="15" customHeight="1" x14ac:dyDescent="0.2">
      <c r="B165" s="26">
        <f>ROWS($B$4:B165)</f>
        <v>162</v>
      </c>
      <c r="C165" s="28">
        <f ca="1">IF(القيم_التي_تم_إدخالها,IF(أقساط_تسديد_القروض[[#This Row],[الرقم]]&lt;=مدة_القرض,IF(ROW()-ROW(أقساط_تسديد_القروض[[#Headers], [تاريخ
الدفع]])=1,بداية_القرض,IF(I164&gt;0,EDATE(C164,1),"")),""),"")</f>
        <v>48139</v>
      </c>
      <c r="D165" s="22">
        <f ca="1">IF(ROW()-ROW(أقساط_تسديد_القروض[[#Headers], [الرصيد
الافتتاحي]])=1,قيمة_القرض,IF(أقساط_تسديد_القروض[[#This Row],[تاريخ
الدفع]]="",0,INDEX(أقساط_تسديد_القروض[], ROW()-4,8)))</f>
        <v>145028.09591374168</v>
      </c>
      <c r="E165" s="22">
        <f ca="1">IF(القيم_التي_تم_إدخالها,IF(ROW()-ROW(أقساط_تسديد_القروض[[#Headers], [الفائدة]])=1,-IPMT(معدل_الفائدة/12,1,مدة_القرض-ROWS($C$4:C165)+1,أقساط_تسديد_القروض[[#This Row],[الرصيد
الافتتاحي]]),IFERROR(-IPMT(معدل_الفائدة/12,1,أقساط_تسديد_القروض[[#This Row],[المبلغ
المتبقي]],D166),0)),0)</f>
        <v>602.32806833621385</v>
      </c>
      <c r="F165" s="22">
        <f ca="1">IFERROR(IF(AND(القيم_التي_تم_إدخالها,أقساط_تسديد_القروض[[#This Row],[تاريخ
الدفع]]&lt;&gt;""),-PPMT(معدل_الفائدة/12,1,مدة_القرض-ROWS($C$4:C165)+1,أقساط_تسديد_القروض[[#This Row],[الرصيد
الافتتاحي]]),""),0)</f>
        <v>469.35951305035496</v>
      </c>
      <c r="G165" s="22">
        <f ca="1">IF(أقساط_تسديد_القروض[[#This Row],[تاريخ
الدفع]]="",0,قيمة_ضريبة_الملكية)</f>
        <v>375</v>
      </c>
      <c r="H165" s="22">
        <f ca="1">IF(أقساط_تسديد_القروض[[#This Row],[تاريخ
الدفع]]="",0,أقساط_تسديد_القروض[[#This Row],[الفائدة]]+أقساط_تسديد_القروض[[#This Row],[رأس المال]]+أقساط_تسديد_القروض[[#This Row],[ضريبة
الملكية]])</f>
        <v>1446.6875813865688</v>
      </c>
      <c r="I165" s="22">
        <f ca="1">IF(أقساط_تسديد_القروض[[#This Row],[تاريخ
الدفع]]="",0,أقساط_تسديد_القروض[[#This Row],[الرصيد
الافتتاحي]]-أقساط_تسديد_القروض[[#This Row],[رأس المال]])</f>
        <v>144558.73640069133</v>
      </c>
      <c r="J165" s="27">
        <f ca="1">IF(أقساط_تسديد_القروض[[#This Row],[الختامي
الافتتاحي]]&gt;0,الصف_الأخير-ROW(),0)</f>
        <v>198</v>
      </c>
    </row>
    <row r="166" spans="2:10" ht="15" customHeight="1" x14ac:dyDescent="0.2">
      <c r="B166" s="26">
        <f>ROWS($B$4:B166)</f>
        <v>163</v>
      </c>
      <c r="C166" s="28">
        <f ca="1">IF(القيم_التي_تم_إدخالها,IF(أقساط_تسديد_القروض[[#This Row],[الرقم]]&lt;=مدة_القرض,IF(ROW()-ROW(أقساط_تسديد_القروض[[#Headers], [تاريخ
الدفع]])=1,بداية_القرض,IF(I165&gt;0,EDATE(C165,1),"")),""),"")</f>
        <v>48170</v>
      </c>
      <c r="D166" s="22">
        <f ca="1">IF(ROW()-ROW(أقساط_تسديد_القروض[[#Headers], [الرصيد
الافتتاحي]])=1,قيمة_القرض,IF(أقساط_تسديد_القروض[[#This Row],[تاريخ
الدفع]]="",0,INDEX(أقساط_تسديد_القروض[], ROW()-4,8)))</f>
        <v>144558.73640069133</v>
      </c>
      <c r="E166" s="22">
        <f ca="1">IF(القيم_التي_تم_إدخالها,IF(ROW()-ROW(أقساط_تسديد_القروض[[#Headers], [الفائدة]])=1,-IPMT(معدل_الفائدة/12,1,مدة_القرض-ROWS($C$4:C166)+1,أقساط_تسديد_القروض[[#This Row],[الرصيد
الافتتاحي]]),IFERROR(-IPMT(معدل_الفائدة/12,1,أقساط_تسديد_القروض[[#This Row],[المبلغ
المتبقي]],D167),0)),0)</f>
        <v>600.36425509584694</v>
      </c>
      <c r="F166" s="22">
        <f ca="1">IFERROR(IF(AND(القيم_التي_تم_إدخالها,أقساط_تسديد_القروض[[#This Row],[تاريخ
الدفع]]&lt;&gt;""),-PPMT(معدل_الفائدة/12,1,مدة_القرض-ROWS($C$4:C166)+1,أقساط_تسديد_القروض[[#This Row],[الرصيد
الافتتاحي]]),""),0)</f>
        <v>471.31517768806498</v>
      </c>
      <c r="G166" s="22">
        <f ca="1">IF(أقساط_تسديد_القروض[[#This Row],[تاريخ
الدفع]]="",0,قيمة_ضريبة_الملكية)</f>
        <v>375</v>
      </c>
      <c r="H166" s="22">
        <f ca="1">IF(أقساط_تسديد_القروض[[#This Row],[تاريخ
الدفع]]="",0,أقساط_تسديد_القروض[[#This Row],[الفائدة]]+أقساط_تسديد_القروض[[#This Row],[رأس المال]]+أقساط_تسديد_القروض[[#This Row],[ضريبة
الملكية]])</f>
        <v>1446.679432783912</v>
      </c>
      <c r="I166" s="22">
        <f ca="1">IF(أقساط_تسديد_القروض[[#This Row],[تاريخ
الدفع]]="",0,أقساط_تسديد_القروض[[#This Row],[الرصيد
الافتتاحي]]-أقساط_تسديد_القروض[[#This Row],[رأس المال]])</f>
        <v>144087.42122300327</v>
      </c>
      <c r="J166" s="27">
        <f ca="1">IF(أقساط_تسديد_القروض[[#This Row],[الختامي
الافتتاحي]]&gt;0,الصف_الأخير-ROW(),0)</f>
        <v>197</v>
      </c>
    </row>
    <row r="167" spans="2:10" ht="15" customHeight="1" x14ac:dyDescent="0.2">
      <c r="B167" s="26">
        <f>ROWS($B$4:B167)</f>
        <v>164</v>
      </c>
      <c r="C167" s="28">
        <f ca="1">IF(القيم_التي_تم_إدخالها,IF(أقساط_تسديد_القروض[[#This Row],[الرقم]]&lt;=مدة_القرض,IF(ROW()-ROW(أقساط_تسديد_القروض[[#Headers], [تاريخ
الدفع]])=1,بداية_القرض,IF(I166&gt;0,EDATE(C166,1),"")),""),"")</f>
        <v>48200</v>
      </c>
      <c r="D167" s="22">
        <f ca="1">IF(ROW()-ROW(أقساط_تسديد_القروض[[#Headers], [الرصيد
الافتتاحي]])=1,قيمة_القرض,IF(أقساط_تسديد_القروض[[#This Row],[تاريخ
الدفع]]="",0,INDEX(أقساط_تسديد_القروض[], ROW()-4,8)))</f>
        <v>144087.42122300327</v>
      </c>
      <c r="E167" s="22">
        <f ca="1">IF(القيم_التي_تم_إدخالها,IF(ROW()-ROW(أقساط_تسديد_القروض[[#Headers], [الفائدة]])=1,-IPMT(معدل_الفائدة/12,1,مدة_القرض-ROWS($C$4:C167)+1,أقساط_تسديد_القروض[[#This Row],[الرصيد
الافتتاحي]]),IFERROR(-IPMT(معدل_الفائدة/12,1,أقساط_تسديد_القروض[[#This Row],[المبلغ
المتبقي]],D168),0)),0)</f>
        <v>598.39225930031182</v>
      </c>
      <c r="F167" s="22">
        <f ca="1">IFERROR(IF(AND(القيم_التي_تم_إدخالها,أقساط_تسديد_القروض[[#This Row],[تاريخ
الدفع]]&lt;&gt;""),-PPMT(معدل_الفائدة/12,1,مدة_القرض-ROWS($C$4:C167)+1,أقساط_تسديد_القروض[[#This Row],[الرصيد
الافتتاحي]]),""),0)</f>
        <v>473.27899092843188</v>
      </c>
      <c r="G167" s="22">
        <f ca="1">IF(أقساط_تسديد_القروض[[#This Row],[تاريخ
الدفع]]="",0,قيمة_ضريبة_الملكية)</f>
        <v>375</v>
      </c>
      <c r="H167" s="22">
        <f ca="1">IF(أقساط_تسديد_القروض[[#This Row],[تاريخ
الدفع]]="",0,أقساط_تسديد_القروض[[#This Row],[الفائدة]]+أقساط_تسديد_القروض[[#This Row],[رأس المال]]+أقساط_تسديد_القروض[[#This Row],[ضريبة
الملكية]])</f>
        <v>1446.6712502287437</v>
      </c>
      <c r="I167" s="22">
        <f ca="1">IF(أقساط_تسديد_القروض[[#This Row],[تاريخ
الدفع]]="",0,أقساط_تسديد_القروض[[#This Row],[الرصيد
الافتتاحي]]-أقساط_تسديد_القروض[[#This Row],[رأس المال]])</f>
        <v>143614.14223207484</v>
      </c>
      <c r="J167" s="27">
        <f ca="1">IF(أقساط_تسديد_القروض[[#This Row],[الختامي
الافتتاحي]]&gt;0,الصف_الأخير-ROW(),0)</f>
        <v>196</v>
      </c>
    </row>
    <row r="168" spans="2:10" ht="15" customHeight="1" x14ac:dyDescent="0.2">
      <c r="B168" s="26">
        <f>ROWS($B$4:B168)</f>
        <v>165</v>
      </c>
      <c r="C168" s="28">
        <f ca="1">IF(القيم_التي_تم_إدخالها,IF(أقساط_تسديد_القروض[[#This Row],[الرقم]]&lt;=مدة_القرض,IF(ROW()-ROW(أقساط_تسديد_القروض[[#Headers], [تاريخ
الدفع]])=1,بداية_القرض,IF(I167&gt;0,EDATE(C167,1),"")),""),"")</f>
        <v>48231</v>
      </c>
      <c r="D168" s="22">
        <f ca="1">IF(ROW()-ROW(أقساط_تسديد_القروض[[#Headers], [الرصيد
الافتتاحي]])=1,قيمة_القرض,IF(أقساط_تسديد_القروض[[#This Row],[تاريخ
الدفع]]="",0,INDEX(أقساط_تسديد_القروض[], ROW()-4,8)))</f>
        <v>143614.14223207484</v>
      </c>
      <c r="E168" s="22">
        <f ca="1">IF(القيم_التي_تم_إدخالها,IF(ROW()-ROW(أقساط_تسديد_القروض[[#Headers], [الفائدة]])=1,-IPMT(معدل_الفائدة/12,1,مدة_القرض-ROWS($C$4:C168)+1,أقساط_تسديد_القروض[[#This Row],[الرصيد
الافتتاحي]]),IFERROR(-IPMT(معدل_الفائدة/12,1,أقساط_تسديد_القروض[[#This Row],[المبلغ
المتبقي]],D169),0)),0)</f>
        <v>596.41204685562866</v>
      </c>
      <c r="F168" s="22">
        <f ca="1">IFERROR(IF(AND(القيم_التي_تم_إدخالها,أقساط_تسديد_القروض[[#This Row],[تاريخ
الدفع]]&lt;&gt;""),-PPMT(معدل_الفائدة/12,1,مدة_القرض-ROWS($C$4:C168)+1,أقساط_تسديد_القروض[[#This Row],[الرصيد
الافتتاحي]]),""),0)</f>
        <v>475.250986723967</v>
      </c>
      <c r="G168" s="22">
        <f ca="1">IF(أقساط_تسديد_القروض[[#This Row],[تاريخ
الدفع]]="",0,قيمة_ضريبة_الملكية)</f>
        <v>375</v>
      </c>
      <c r="H168" s="22">
        <f ca="1">IF(أقساط_تسديد_القروض[[#This Row],[تاريخ
الدفع]]="",0,أقساط_تسديد_القروض[[#This Row],[الفائدة]]+أقساط_تسديد_القروض[[#This Row],[رأس المال]]+أقساط_تسديد_القروض[[#This Row],[ضريبة
الملكية]])</f>
        <v>1446.6630335795958</v>
      </c>
      <c r="I168" s="22">
        <f ca="1">IF(أقساط_تسديد_القروض[[#This Row],[تاريخ
الدفع]]="",0,أقساط_تسديد_القروض[[#This Row],[الرصيد
الافتتاحي]]-أقساط_تسديد_القروض[[#This Row],[رأس المال]])</f>
        <v>143138.89124535088</v>
      </c>
      <c r="J168" s="27">
        <f ca="1">IF(أقساط_تسديد_القروض[[#This Row],[الختامي
الافتتاحي]]&gt;0,الصف_الأخير-ROW(),0)</f>
        <v>195</v>
      </c>
    </row>
    <row r="169" spans="2:10" ht="15" customHeight="1" x14ac:dyDescent="0.2">
      <c r="B169" s="26">
        <f>ROWS($B$4:B169)</f>
        <v>166</v>
      </c>
      <c r="C169" s="28">
        <f ca="1">IF(القيم_التي_تم_إدخالها,IF(أقساط_تسديد_القروض[[#This Row],[الرقم]]&lt;=مدة_القرض,IF(ROW()-ROW(أقساط_تسديد_القروض[[#Headers], [تاريخ
الدفع]])=1,بداية_القرض,IF(I168&gt;0,EDATE(C168,1),"")),""),"")</f>
        <v>48262</v>
      </c>
      <c r="D169" s="22">
        <f ca="1">IF(ROW()-ROW(أقساط_تسديد_القروض[[#Headers], [الرصيد
الافتتاحي]])=1,قيمة_القرض,IF(أقساط_تسديد_القروض[[#This Row],[تاريخ
الدفع]]="",0,INDEX(أقساط_تسديد_القروض[], ROW()-4,8)))</f>
        <v>143138.89124535088</v>
      </c>
      <c r="E169" s="22">
        <f ca="1">IF(القيم_التي_تم_إدخالها,IF(ROW()-ROW(أقساط_تسديد_القروض[[#Headers], [الفائدة]])=1,-IPMT(معدل_الفائدة/12,1,مدة_القرض-ROWS($C$4:C169)+1,أقساط_تسديد_القروض[[#This Row],[الرصيد
الافتتاحي]]),IFERROR(-IPMT(معدل_الفائدة/12,1,أقساط_تسديد_القروض[[#This Row],[المبلغ
المتبقي]],D170),0)),0)</f>
        <v>594.42358352575923</v>
      </c>
      <c r="F169" s="22">
        <f ca="1">IFERROR(IF(AND(القيم_التي_تم_إدخالها,أقساط_تسديد_القروض[[#This Row],[تاريخ
الدفع]]&lt;&gt;""),-PPMT(معدل_الفائدة/12,1,مدة_القرض-ROWS($C$4:C169)+1,أقساط_تسديد_القروض[[#This Row],[الرصيد
الافتتاحي]]),""),0)</f>
        <v>477.23119916865028</v>
      </c>
      <c r="G169" s="22">
        <f ca="1">IF(أقساط_تسديد_القروض[[#This Row],[تاريخ
الدفع]]="",0,قيمة_ضريبة_الملكية)</f>
        <v>375</v>
      </c>
      <c r="H169" s="22">
        <f ca="1">IF(أقساط_تسديد_القروض[[#This Row],[تاريخ
الدفع]]="",0,أقساط_تسديد_القروض[[#This Row],[الفائدة]]+أقساط_تسديد_القروض[[#This Row],[رأس المال]]+أقساط_تسديد_القروض[[#This Row],[ضريبة
الملكية]])</f>
        <v>1446.6547826944095</v>
      </c>
      <c r="I169" s="22">
        <f ca="1">IF(أقساط_تسديد_القروض[[#This Row],[تاريخ
الدفع]]="",0,أقساط_تسديد_القروض[[#This Row],[الرصيد
الافتتاحي]]-أقساط_تسديد_القروض[[#This Row],[رأس المال]])</f>
        <v>142661.66004618222</v>
      </c>
      <c r="J169" s="27">
        <f ca="1">IF(أقساط_تسديد_القروض[[#This Row],[الختامي
الافتتاحي]]&gt;0,الصف_الأخير-ROW(),0)</f>
        <v>194</v>
      </c>
    </row>
    <row r="170" spans="2:10" ht="15" customHeight="1" x14ac:dyDescent="0.2">
      <c r="B170" s="26">
        <f>ROWS($B$4:B170)</f>
        <v>167</v>
      </c>
      <c r="C170" s="28">
        <f ca="1">IF(القيم_التي_تم_إدخالها,IF(أقساط_تسديد_القروض[[#This Row],[الرقم]]&lt;=مدة_القرض,IF(ROW()-ROW(أقساط_تسديد_القروض[[#Headers], [تاريخ
الدفع]])=1,بداية_القرض,IF(I169&gt;0,EDATE(C169,1),"")),""),"")</f>
        <v>48291</v>
      </c>
      <c r="D170" s="22">
        <f ca="1">IF(ROW()-ROW(أقساط_تسديد_القروض[[#Headers], [الرصيد
الافتتاحي]])=1,قيمة_القرض,IF(أقساط_تسديد_القروض[[#This Row],[تاريخ
الدفع]]="",0,INDEX(أقساط_تسديد_القروض[], ROW()-4,8)))</f>
        <v>142661.66004618222</v>
      </c>
      <c r="E170" s="22">
        <f ca="1">IF(القيم_التي_تم_إدخالها,IF(ROW()-ROW(أقساط_تسديد_القروض[[#Headers], [الفائدة]])=1,-IPMT(معدل_الفائدة/12,1,مدة_القرض-ROWS($C$4:C170)+1,أقساط_تسديد_القروض[[#This Row],[الرصيد
الافتتاحي]]),IFERROR(-IPMT(معدل_الفائدة/12,1,أقساط_تسديد_القروض[[#This Row],[المبلغ
المتبقي]],D171),0)),0)</f>
        <v>592.42683493201548</v>
      </c>
      <c r="F170" s="22">
        <f ca="1">IFERROR(IF(AND(القيم_التي_تم_إدخالها,أقساط_تسديد_القروض[[#This Row],[تاريخ
الدفع]]&lt;&gt;""),-PPMT(معدل_الفائدة/12,1,مدة_القرض-ROWS($C$4:C170)+1,أقساط_تسديد_القروض[[#This Row],[الرصيد
الافتتاحي]]),""),0)</f>
        <v>479.21966249851948</v>
      </c>
      <c r="G170" s="22">
        <f ca="1">IF(أقساط_تسديد_القروض[[#This Row],[تاريخ
الدفع]]="",0,قيمة_ضريبة_الملكية)</f>
        <v>375</v>
      </c>
      <c r="H170" s="22">
        <f ca="1">IF(أقساط_تسديد_القروض[[#This Row],[تاريخ
الدفع]]="",0,أقساط_تسديد_القروض[[#This Row],[الفائدة]]+أقساط_تسديد_القروض[[#This Row],[رأس المال]]+أقساط_تسديد_القروض[[#This Row],[ضريبة
الملكية]])</f>
        <v>1446.646497430535</v>
      </c>
      <c r="I170" s="22">
        <f ca="1">IF(أقساط_تسديد_القروض[[#This Row],[تاريخ
الدفع]]="",0,أقساط_تسديد_القروض[[#This Row],[الرصيد
الافتتاحي]]-أقساط_تسديد_القروض[[#This Row],[رأس المال]])</f>
        <v>142182.44038368372</v>
      </c>
      <c r="J170" s="27">
        <f ca="1">IF(أقساط_تسديد_القروض[[#This Row],[الختامي
الافتتاحي]]&gt;0,الصف_الأخير-ROW(),0)</f>
        <v>193</v>
      </c>
    </row>
    <row r="171" spans="2:10" ht="15" customHeight="1" x14ac:dyDescent="0.2">
      <c r="B171" s="26">
        <f>ROWS($B$4:B171)</f>
        <v>168</v>
      </c>
      <c r="C171" s="28">
        <f ca="1">IF(القيم_التي_تم_إدخالها,IF(أقساط_تسديد_القروض[[#This Row],[الرقم]]&lt;=مدة_القرض,IF(ROW()-ROW(أقساط_تسديد_القروض[[#Headers], [تاريخ
الدفع]])=1,بداية_القرض,IF(I170&gt;0,EDATE(C170,1),"")),""),"")</f>
        <v>48322</v>
      </c>
      <c r="D171" s="22">
        <f ca="1">IF(ROW()-ROW(أقساط_تسديد_القروض[[#Headers], [الرصيد
الافتتاحي]])=1,قيمة_القرض,IF(أقساط_تسديد_القروض[[#This Row],[تاريخ
الدفع]]="",0,INDEX(أقساط_تسديد_القروض[], ROW()-4,8)))</f>
        <v>142182.44038368372</v>
      </c>
      <c r="E171" s="22">
        <f ca="1">IF(القيم_التي_تم_إدخالها,IF(ROW()-ROW(أقساط_تسديد_القروض[[#Headers], [الفائدة]])=1,-IPMT(معدل_الفائدة/12,1,مدة_القرض-ROWS($C$4:C171)+1,أقساط_تسديد_القروض[[#This Row],[الرصيد
الافتتاحي]]),IFERROR(-IPMT(معدل_الفائدة/12,1,أقساط_تسديد_القروض[[#This Row],[المبلغ
المتبقي]],D172),0)),0)</f>
        <v>590.42176655246442</v>
      </c>
      <c r="F171" s="22">
        <f ca="1">IFERROR(IF(AND(القيم_التي_تم_إدخالها,أقساط_تسديد_القروض[[#This Row],[تاريخ
الدفع]]&lt;&gt;""),-PPMT(معدل_الفائدة/12,1,مدة_القرض-ROWS($C$4:C171)+1,أقساط_تسديد_القروض[[#This Row],[الرصيد
الافتتاحي]]),""),0)</f>
        <v>481.21641109226334</v>
      </c>
      <c r="G171" s="22">
        <f ca="1">IF(أقساط_تسديد_القروض[[#This Row],[تاريخ
الدفع]]="",0,قيمة_ضريبة_الملكية)</f>
        <v>375</v>
      </c>
      <c r="H171" s="22">
        <f ca="1">IF(أقساط_تسديد_القروض[[#This Row],[تاريخ
الدفع]]="",0,أقساط_تسديد_القروض[[#This Row],[الفائدة]]+أقساط_تسديد_القروض[[#This Row],[رأس المال]]+أقساط_تسديد_القروض[[#This Row],[ضريبة
الملكية]])</f>
        <v>1446.6381776447279</v>
      </c>
      <c r="I171" s="22">
        <f ca="1">IF(أقساط_تسديد_القروض[[#This Row],[تاريخ
الدفع]]="",0,أقساط_تسديد_القروض[[#This Row],[الرصيد
الافتتاحي]]-أقساط_تسديد_القروض[[#This Row],[رأس المال]])</f>
        <v>141701.22397259146</v>
      </c>
      <c r="J171" s="27">
        <f ca="1">IF(أقساط_تسديد_القروض[[#This Row],[الختامي
الافتتاحي]]&gt;0,الصف_الأخير-ROW(),0)</f>
        <v>192</v>
      </c>
    </row>
    <row r="172" spans="2:10" ht="15" customHeight="1" x14ac:dyDescent="0.2">
      <c r="B172" s="26">
        <f>ROWS($B$4:B172)</f>
        <v>169</v>
      </c>
      <c r="C172" s="28">
        <f ca="1">IF(القيم_التي_تم_إدخالها,IF(أقساط_تسديد_القروض[[#This Row],[الرقم]]&lt;=مدة_القرض,IF(ROW()-ROW(أقساط_تسديد_القروض[[#Headers], [تاريخ
الدفع]])=1,بداية_القرض,IF(I171&gt;0,EDATE(C171,1),"")),""),"")</f>
        <v>48352</v>
      </c>
      <c r="D172" s="22">
        <f ca="1">IF(ROW()-ROW(أقساط_تسديد_القروض[[#Headers], [الرصيد
الافتتاحي]])=1,قيمة_القرض,IF(أقساط_تسديد_القروض[[#This Row],[تاريخ
الدفع]]="",0,INDEX(أقساط_تسديد_القروض[], ROW()-4,8)))</f>
        <v>141701.22397259146</v>
      </c>
      <c r="E172" s="22">
        <f ca="1">IF(القيم_التي_تم_إدخالها,IF(ROW()-ROW(أقساط_تسديد_القروض[[#Headers], [الفائدة]])=1,-IPMT(معدل_الفائدة/12,1,مدة_القرض-ROWS($C$4:C172)+1,أقساط_تسديد_القروض[[#This Row],[الرصيد
الافتتاحي]]),IFERROR(-IPMT(معدل_الفائدة/12,1,أقساط_تسديد_القروض[[#This Row],[المبلغ
المتبقي]],D173),0)),0)</f>
        <v>588.4083437213319</v>
      </c>
      <c r="F172" s="22">
        <f ca="1">IFERROR(IF(AND(القيم_التي_تم_إدخالها,أقساط_تسديد_القروض[[#This Row],[تاريخ
الدفع]]&lt;&gt;""),-PPMT(معدل_الفائدة/12,1,مدة_القرض-ROWS($C$4:C172)+1,أقساط_تسديد_القروض[[#This Row],[الرصيد
الافتتاحي]]),""),0)</f>
        <v>483.22147947181452</v>
      </c>
      <c r="G172" s="22">
        <f ca="1">IF(أقساط_تسديد_القروض[[#This Row],[تاريخ
الدفع]]="",0,قيمة_ضريبة_الملكية)</f>
        <v>375</v>
      </c>
      <c r="H172" s="22">
        <f ca="1">IF(أقساط_تسديد_القروض[[#This Row],[تاريخ
الدفع]]="",0,أقساط_تسديد_القروض[[#This Row],[الفائدة]]+أقساط_تسديد_القروض[[#This Row],[رأس المال]]+أقساط_تسديد_القروض[[#This Row],[ضريبة
الملكية]])</f>
        <v>1446.6298231931464</v>
      </c>
      <c r="I172" s="22">
        <f ca="1">IF(أقساط_تسديد_القروض[[#This Row],[تاريخ
الدفع]]="",0,أقساط_تسديد_القروض[[#This Row],[الرصيد
الافتتاحي]]-أقساط_تسديد_القروض[[#This Row],[رأس المال]])</f>
        <v>141218.00249311965</v>
      </c>
      <c r="J172" s="27">
        <f ca="1">IF(أقساط_تسديد_القروض[[#This Row],[الختامي
الافتتاحي]]&gt;0,الصف_الأخير-ROW(),0)</f>
        <v>191</v>
      </c>
    </row>
    <row r="173" spans="2:10" ht="15" customHeight="1" x14ac:dyDescent="0.2">
      <c r="B173" s="26">
        <f>ROWS($B$4:B173)</f>
        <v>170</v>
      </c>
      <c r="C173" s="28">
        <f ca="1">IF(القيم_التي_تم_إدخالها,IF(أقساط_تسديد_القروض[[#This Row],[الرقم]]&lt;=مدة_القرض,IF(ROW()-ROW(أقساط_تسديد_القروض[[#Headers], [تاريخ
الدفع]])=1,بداية_القرض,IF(I172&gt;0,EDATE(C172,1),"")),""),"")</f>
        <v>48383</v>
      </c>
      <c r="D173" s="22">
        <f ca="1">IF(ROW()-ROW(أقساط_تسديد_القروض[[#Headers], [الرصيد
الافتتاحي]])=1,قيمة_القرض,IF(أقساط_تسديد_القروض[[#This Row],[تاريخ
الدفع]]="",0,INDEX(أقساط_تسديد_القروض[], ROW()-4,8)))</f>
        <v>141218.00249311965</v>
      </c>
      <c r="E173" s="22">
        <f ca="1">IF(القيم_التي_تم_إدخالها,IF(ROW()-ROW(أقساط_تسديد_القروض[[#Headers], [الفائدة]])=1,-IPMT(معدل_الفائدة/12,1,مدة_القرض-ROWS($C$4:C173)+1,أقساط_تسديد_القروض[[#This Row],[الرصيد
الافتتاحي]]),IFERROR(-IPMT(معدل_الفائدة/12,1,أقساط_تسديد_القروض[[#This Row],[المبلغ
المتبقي]],D174),0)),0)</f>
        <v>586.38653162840296</v>
      </c>
      <c r="F173" s="22">
        <f ca="1">IFERROR(IF(AND(القيم_التي_تم_إدخالها,أقساط_تسديد_القروض[[#This Row],[تاريخ
الدفع]]&lt;&gt;""),-PPMT(معدل_الفائدة/12,1,مدة_القرض-ROWS($C$4:C173)+1,أقساط_تسديد_القروض[[#This Row],[الرصيد
الافتتاحي]]),""),0)</f>
        <v>485.23490230294715</v>
      </c>
      <c r="G173" s="22">
        <f ca="1">IF(أقساط_تسديد_القروض[[#This Row],[تاريخ
الدفع]]="",0,قيمة_ضريبة_الملكية)</f>
        <v>375</v>
      </c>
      <c r="H173" s="22">
        <f ca="1">IF(أقساط_تسديد_القروض[[#This Row],[تاريخ
الدفع]]="",0,أقساط_تسديد_القروض[[#This Row],[الفائدة]]+أقساط_تسديد_القروض[[#This Row],[رأس المال]]+أقساط_تسديد_القروض[[#This Row],[ضريبة
الملكية]])</f>
        <v>1446.6214339313501</v>
      </c>
      <c r="I173" s="22">
        <f ca="1">IF(أقساط_تسديد_القروض[[#This Row],[تاريخ
الدفع]]="",0,أقساط_تسديد_القروض[[#This Row],[الرصيد
الافتتاحي]]-أقساط_تسديد_القروض[[#This Row],[رأس المال]])</f>
        <v>140732.76759081671</v>
      </c>
      <c r="J173" s="27">
        <f ca="1">IF(أقساط_تسديد_القروض[[#This Row],[الختامي
الافتتاحي]]&gt;0,الصف_الأخير-ROW(),0)</f>
        <v>190</v>
      </c>
    </row>
    <row r="174" spans="2:10" ht="15" customHeight="1" x14ac:dyDescent="0.2">
      <c r="B174" s="26">
        <f>ROWS($B$4:B174)</f>
        <v>171</v>
      </c>
      <c r="C174" s="28">
        <f ca="1">IF(القيم_التي_تم_إدخالها,IF(أقساط_تسديد_القروض[[#This Row],[الرقم]]&lt;=مدة_القرض,IF(ROW()-ROW(أقساط_تسديد_القروض[[#Headers], [تاريخ
الدفع]])=1,بداية_القرض,IF(I173&gt;0,EDATE(C173,1),"")),""),"")</f>
        <v>48413</v>
      </c>
      <c r="D174" s="22">
        <f ca="1">IF(ROW()-ROW(أقساط_تسديد_القروض[[#Headers], [الرصيد
الافتتاحي]])=1,قيمة_القرض,IF(أقساط_تسديد_القروض[[#This Row],[تاريخ
الدفع]]="",0,INDEX(أقساط_تسديد_القروض[], ROW()-4,8)))</f>
        <v>140732.76759081671</v>
      </c>
      <c r="E174" s="22">
        <f ca="1">IF(القيم_التي_تم_إدخالها,IF(ROW()-ROW(أقساط_تسديد_القروض[[#Headers], [الفائدة]])=1,-IPMT(معدل_الفائدة/12,1,مدة_القرض-ROWS($C$4:C174)+1,أقساط_تسديد_القروض[[#This Row],[الرصيد
الافتتاحي]]),IFERROR(-IPMT(معدل_الفائدة/12,1,أقساط_تسديد_القروض[[#This Row],[المبلغ
المتبقي]],D175),0)),0)</f>
        <v>584.35629531842005</v>
      </c>
      <c r="F174" s="22">
        <f ca="1">IFERROR(IF(AND(القيم_التي_تم_إدخالها,أقساط_تسديد_القروض[[#This Row],[تاريخ
الدفع]]&lt;&gt;""),-PPMT(معدل_الفائدة/12,1,مدة_القرض-ROWS($C$4:C174)+1,أقساط_تسديد_القروض[[#This Row],[الرصيد
الافتتاحي]]),""),0)</f>
        <v>487.25671439587603</v>
      </c>
      <c r="G174" s="22">
        <f ca="1">IF(أقساط_تسديد_القروض[[#This Row],[تاريخ
الدفع]]="",0,قيمة_ضريبة_الملكية)</f>
        <v>375</v>
      </c>
      <c r="H174" s="22">
        <f ca="1">IF(أقساط_تسديد_القروض[[#This Row],[تاريخ
الدفع]]="",0,أقساط_تسديد_القروض[[#This Row],[الفائدة]]+أقساط_تسديد_القروض[[#This Row],[رأس المال]]+أقساط_تسديد_القروض[[#This Row],[ضريبة
الملكية]])</f>
        <v>1446.6130097142961</v>
      </c>
      <c r="I174" s="22">
        <f ca="1">IF(أقساط_تسديد_القروض[[#This Row],[تاريخ
الدفع]]="",0,أقساط_تسديد_القروض[[#This Row],[الرصيد
الافتتاحي]]-أقساط_تسديد_القروض[[#This Row],[رأس المال]])</f>
        <v>140245.51087642083</v>
      </c>
      <c r="J174" s="27">
        <f ca="1">IF(أقساط_تسديد_القروض[[#This Row],[الختامي
الافتتاحي]]&gt;0,الصف_الأخير-ROW(),0)</f>
        <v>189</v>
      </c>
    </row>
    <row r="175" spans="2:10" ht="15" customHeight="1" x14ac:dyDescent="0.2">
      <c r="B175" s="26">
        <f>ROWS($B$4:B175)</f>
        <v>172</v>
      </c>
      <c r="C175" s="28">
        <f ca="1">IF(القيم_التي_تم_إدخالها,IF(أقساط_تسديد_القروض[[#This Row],[الرقم]]&lt;=مدة_القرض,IF(ROW()-ROW(أقساط_تسديد_القروض[[#Headers], [تاريخ
الدفع]])=1,بداية_القرض,IF(I174&gt;0,EDATE(C174,1),"")),""),"")</f>
        <v>48444</v>
      </c>
      <c r="D175" s="22">
        <f ca="1">IF(ROW()-ROW(أقساط_تسديد_القروض[[#Headers], [الرصيد
الافتتاحي]])=1,قيمة_القرض,IF(أقساط_تسديد_القروض[[#This Row],[تاريخ
الدفع]]="",0,INDEX(أقساط_تسديد_القروض[], ROW()-4,8)))</f>
        <v>140245.51087642083</v>
      </c>
      <c r="E175" s="22">
        <f ca="1">IF(القيم_التي_تم_إدخالها,IF(ROW()-ROW(أقساط_تسديد_القروض[[#Headers], [الفائدة]])=1,-IPMT(معدل_الفائدة/12,1,مدة_القرض-ROWS($C$4:C175)+1,أقساط_تسديد_القروض[[#This Row],[الرصيد
الافتتاحي]]),IFERROR(-IPMT(معدل_الفائدة/12,1,أقساط_تسديد_القروض[[#This Row],[المبلغ
المتبقي]],D176),0)),0)</f>
        <v>582.31759969047903</v>
      </c>
      <c r="F175" s="22">
        <f ca="1">IFERROR(IF(AND(القيم_التي_تم_إدخالها,أقساط_تسديد_القروض[[#This Row],[تاريخ
الدفع]]&lt;&gt;""),-PPMT(معدل_الفائدة/12,1,مدة_القرض-ROWS($C$4:C175)+1,أقساط_تسديد_القروض[[#This Row],[الرصيد
الافتتاحي]]),""),0)</f>
        <v>489.28695070585889</v>
      </c>
      <c r="G175" s="22">
        <f ca="1">IF(أقساط_تسديد_القروض[[#This Row],[تاريخ
الدفع]]="",0,قيمة_ضريبة_الملكية)</f>
        <v>375</v>
      </c>
      <c r="H175" s="22">
        <f ca="1">IF(أقساط_تسديد_القروض[[#This Row],[تاريخ
الدفع]]="",0,أقساط_تسديد_القروض[[#This Row],[الفائدة]]+أقساط_تسديد_القروض[[#This Row],[رأس المال]]+أقساط_تسديد_القروض[[#This Row],[ضريبة
الملكية]])</f>
        <v>1446.6045503963378</v>
      </c>
      <c r="I175" s="22">
        <f ca="1">IF(أقساط_تسديد_القروض[[#This Row],[تاريخ
الدفع]]="",0,أقساط_تسديد_القروض[[#This Row],[الرصيد
الافتتاحي]]-أقساط_تسديد_القروض[[#This Row],[رأس المال]])</f>
        <v>139756.22392571496</v>
      </c>
      <c r="J175" s="27">
        <f ca="1">IF(أقساط_تسديد_القروض[[#This Row],[الختامي
الافتتاحي]]&gt;0,الصف_الأخير-ROW(),0)</f>
        <v>188</v>
      </c>
    </row>
    <row r="176" spans="2:10" ht="15" customHeight="1" x14ac:dyDescent="0.2">
      <c r="B176" s="26">
        <f>ROWS($B$4:B176)</f>
        <v>173</v>
      </c>
      <c r="C176" s="28">
        <f ca="1">IF(القيم_التي_تم_إدخالها,IF(أقساط_تسديد_القروض[[#This Row],[الرقم]]&lt;=مدة_القرض,IF(ROW()-ROW(أقساط_تسديد_القروض[[#Headers], [تاريخ
الدفع]])=1,بداية_القرض,IF(I175&gt;0,EDATE(C175,1),"")),""),"")</f>
        <v>48475</v>
      </c>
      <c r="D176" s="22">
        <f ca="1">IF(ROW()-ROW(أقساط_تسديد_القروض[[#Headers], [الرصيد
الافتتاحي]])=1,قيمة_القرض,IF(أقساط_تسديد_القروض[[#This Row],[تاريخ
الدفع]]="",0,INDEX(أقساط_تسديد_القروض[], ROW()-4,8)))</f>
        <v>139756.22392571496</v>
      </c>
      <c r="E176" s="22">
        <f ca="1">IF(القيم_التي_تم_إدخالها,IF(ROW()-ROW(أقساط_تسديد_القروض[[#Headers], [الفائدة]])=1,-IPMT(معدل_الفائدة/12,1,مدة_القرض-ROWS($C$4:C176)+1,أقساط_تسديد_القروض[[#This Row],[الرصيد
الافتتاحي]]),IFERROR(-IPMT(معدل_الفائدة/12,1,أقساط_تسديد_القروض[[#This Row],[المبلغ
المتبقي]],D177),0)),0)</f>
        <v>580.2704094974215</v>
      </c>
      <c r="F176" s="22">
        <f ca="1">IFERROR(IF(AND(القيم_التي_تم_إدخالها,أقساط_تسديد_القروض[[#This Row],[تاريخ
الدفع]]&lt;&gt;""),-PPMT(معدل_الفائدة/12,1,مدة_القرض-ROWS($C$4:C176)+1,أقساط_تسديد_القروض[[#This Row],[الرصيد
الافتتاحي]]),""),0)</f>
        <v>491.32564633379985</v>
      </c>
      <c r="G176" s="22">
        <f ca="1">IF(أقساط_تسديد_القروض[[#This Row],[تاريخ
الدفع]]="",0,قيمة_ضريبة_الملكية)</f>
        <v>375</v>
      </c>
      <c r="H176" s="22">
        <f ca="1">IF(أقساط_تسديد_القروض[[#This Row],[تاريخ
الدفع]]="",0,أقساط_تسديد_القروض[[#This Row],[الفائدة]]+أقساط_تسديد_القروض[[#This Row],[رأس المال]]+أقساط_تسديد_القروض[[#This Row],[ضريبة
الملكية]])</f>
        <v>1446.5960558312213</v>
      </c>
      <c r="I176" s="22">
        <f ca="1">IF(أقساط_تسديد_القروض[[#This Row],[تاريخ
الدفع]]="",0,أقساط_تسديد_القروض[[#This Row],[الرصيد
الافتتاحي]]-أقساط_تسديد_القروض[[#This Row],[رأس المال]])</f>
        <v>139264.89827938116</v>
      </c>
      <c r="J176" s="27">
        <f ca="1">IF(أقساط_تسديد_القروض[[#This Row],[الختامي
الافتتاحي]]&gt;0,الصف_الأخير-ROW(),0)</f>
        <v>187</v>
      </c>
    </row>
    <row r="177" spans="2:10" ht="15" customHeight="1" x14ac:dyDescent="0.2">
      <c r="B177" s="26">
        <f>ROWS($B$4:B177)</f>
        <v>174</v>
      </c>
      <c r="C177" s="28">
        <f ca="1">IF(القيم_التي_تم_إدخالها,IF(أقساط_تسديد_القروض[[#This Row],[الرقم]]&lt;=مدة_القرض,IF(ROW()-ROW(أقساط_تسديد_القروض[[#Headers], [تاريخ
الدفع]])=1,بداية_القرض,IF(I176&gt;0,EDATE(C176,1),"")),""),"")</f>
        <v>48505</v>
      </c>
      <c r="D177" s="22">
        <f ca="1">IF(ROW()-ROW(أقساط_تسديد_القروض[[#Headers], [الرصيد
الافتتاحي]])=1,قيمة_القرض,IF(أقساط_تسديد_القروض[[#This Row],[تاريخ
الدفع]]="",0,INDEX(أقساط_تسديد_القروض[], ROW()-4,8)))</f>
        <v>139264.89827938116</v>
      </c>
      <c r="E177" s="22">
        <f ca="1">IF(القيم_التي_تم_إدخالها,IF(ROW()-ROW(أقساط_تسديد_القروض[[#Headers], [الفائدة]])=1,-IPMT(معدل_الفائدة/12,1,مدة_القرض-ROWS($C$4:C177)+1,أقساط_تسديد_القروض[[#This Row],[الرصيد
الافتتاحي]]),IFERROR(-IPMT(معدل_الفائدة/12,1,أقساط_تسديد_القروض[[#This Row],[المبلغ
المتبقي]],D178),0)),0)</f>
        <v>578.21468934522625</v>
      </c>
      <c r="F177" s="22">
        <f ca="1">IFERROR(IF(AND(القيم_التي_تم_إدخالها,أقساط_تسديد_القروض[[#This Row],[تاريخ
الدفع]]&lt;&gt;""),-PPMT(معدل_الفائدة/12,1,مدة_القرض-ROWS($C$4:C177)+1,أقساط_تسديد_القروض[[#This Row],[الرصيد
الافتتاحي]]),""),0)</f>
        <v>493.37283652685738</v>
      </c>
      <c r="G177" s="22">
        <f ca="1">IF(أقساط_تسديد_القروض[[#This Row],[تاريخ
الدفع]]="",0,قيمة_ضريبة_الملكية)</f>
        <v>375</v>
      </c>
      <c r="H177" s="22">
        <f ca="1">IF(أقساط_تسديد_القروض[[#This Row],[تاريخ
الدفع]]="",0,أقساط_تسديد_القروض[[#This Row],[الفائدة]]+أقساط_تسديد_القروض[[#This Row],[رأس المال]]+أقساط_تسديد_القروض[[#This Row],[ضريبة
الملكية]])</f>
        <v>1446.5875258720837</v>
      </c>
      <c r="I177" s="22">
        <f ca="1">IF(أقساط_تسديد_القروض[[#This Row],[تاريخ
الدفع]]="",0,أقساط_تسديد_القروض[[#This Row],[الرصيد
الافتتاحي]]-أقساط_تسديد_القروض[[#This Row],[رأس المال]])</f>
        <v>138771.5254428543</v>
      </c>
      <c r="J177" s="27">
        <f ca="1">IF(أقساط_تسديد_القروض[[#This Row],[الختامي
الافتتاحي]]&gt;0,الصف_الأخير-ROW(),0)</f>
        <v>186</v>
      </c>
    </row>
    <row r="178" spans="2:10" ht="15" customHeight="1" x14ac:dyDescent="0.2">
      <c r="B178" s="26">
        <f>ROWS($B$4:B178)</f>
        <v>175</v>
      </c>
      <c r="C178" s="28">
        <f ca="1">IF(القيم_التي_تم_إدخالها,IF(أقساط_تسديد_القروض[[#This Row],[الرقم]]&lt;=مدة_القرض,IF(ROW()-ROW(أقساط_تسديد_القروض[[#Headers], [تاريخ
الدفع]])=1,بداية_القرض,IF(I177&gt;0,EDATE(C177,1),"")),""),"")</f>
        <v>48536</v>
      </c>
      <c r="D178" s="22">
        <f ca="1">IF(ROW()-ROW(أقساط_تسديد_القروض[[#Headers], [الرصيد
الافتتاحي]])=1,قيمة_القرض,IF(أقساط_تسديد_القروض[[#This Row],[تاريخ
الدفع]]="",0,INDEX(أقساط_تسديد_القروض[], ROW()-4,8)))</f>
        <v>138771.5254428543</v>
      </c>
      <c r="E178" s="22">
        <f ca="1">IF(القيم_التي_تم_إدخالها,IF(ROW()-ROW(أقساط_تسديد_القروض[[#Headers], [الفائدة]])=1,-IPMT(معدل_الفائدة/12,1,مدة_القرض-ROWS($C$4:C178)+1,أقساط_تسديد_القروض[[#This Row],[الرصيد
الافتتاحي]]),IFERROR(-IPMT(معدل_الفائدة/12,1,أقساط_تسديد_القروض[[#This Row],[المبلغ
المتبقي]],D179),0)),0)</f>
        <v>576.15040369239682</v>
      </c>
      <c r="F178" s="22">
        <f ca="1">IFERROR(IF(AND(القيم_التي_تم_إدخالها,أقساط_تسديد_القروض[[#This Row],[تاريخ
الدفع]]&lt;&gt;""),-PPMT(معدل_الفائدة/12,1,مدة_القرض-ROWS($C$4:C178)+1,أقساط_تسديد_القروض[[#This Row],[الرصيد
الافتتاحي]]),""),0)</f>
        <v>495.42855667905263</v>
      </c>
      <c r="G178" s="22">
        <f ca="1">IF(أقساط_تسديد_القروض[[#This Row],[تاريخ
الدفع]]="",0,قيمة_ضريبة_الملكية)</f>
        <v>375</v>
      </c>
      <c r="H178" s="22">
        <f ca="1">IF(أقساط_تسديد_القروض[[#This Row],[تاريخ
الدفع]]="",0,أقساط_تسديد_القروض[[#This Row],[الفائدة]]+أقساط_تسديد_القروض[[#This Row],[رأس المال]]+أقساط_تسديد_القروض[[#This Row],[ضريبة
الملكية]])</f>
        <v>1446.5789603714495</v>
      </c>
      <c r="I178" s="22">
        <f ca="1">IF(أقساط_تسديد_القروض[[#This Row],[تاريخ
الدفع]]="",0,أقساط_تسديد_القروض[[#This Row],[الرصيد
الافتتاحي]]-أقساط_تسديد_القروض[[#This Row],[رأس المال]])</f>
        <v>138276.09688617525</v>
      </c>
      <c r="J178" s="27">
        <f ca="1">IF(أقساط_تسديد_القروض[[#This Row],[الختامي
الافتتاحي]]&gt;0,الصف_الأخير-ROW(),0)</f>
        <v>185</v>
      </c>
    </row>
    <row r="179" spans="2:10" ht="15" customHeight="1" x14ac:dyDescent="0.2">
      <c r="B179" s="26">
        <f>ROWS($B$4:B179)</f>
        <v>176</v>
      </c>
      <c r="C179" s="28">
        <f ca="1">IF(القيم_التي_تم_إدخالها,IF(أقساط_تسديد_القروض[[#This Row],[الرقم]]&lt;=مدة_القرض,IF(ROW()-ROW(أقساط_تسديد_القروض[[#Headers], [تاريخ
الدفع]])=1,بداية_القرض,IF(I178&gt;0,EDATE(C178,1),"")),""),"")</f>
        <v>48566</v>
      </c>
      <c r="D179" s="22">
        <f ca="1">IF(ROW()-ROW(أقساط_تسديد_القروض[[#Headers], [الرصيد
الافتتاحي]])=1,قيمة_القرض,IF(أقساط_تسديد_القروض[[#This Row],[تاريخ
الدفع]]="",0,INDEX(أقساط_تسديد_القروض[], ROW()-4,8)))</f>
        <v>138276.09688617525</v>
      </c>
      <c r="E179" s="22">
        <f ca="1">IF(القيم_التي_تم_إدخالها,IF(ROW()-ROW(أقساط_تسديد_القروض[[#Headers], [الفائدة]])=1,-IPMT(معدل_الفائدة/12,1,مدة_القرض-ROWS($C$4:C179)+1,أقساط_تسديد_القروض[[#This Row],[الرصيد
الافتتاحي]]),IFERROR(-IPMT(معدل_الفائدة/12,1,أقساط_تسديد_القروض[[#This Row],[المبلغ
المتبقي]],D180),0)),0)</f>
        <v>574.07751684934738</v>
      </c>
      <c r="F179" s="22">
        <f ca="1">IFERROR(IF(AND(القيم_التي_تم_إدخالها,أقساط_تسديد_القروض[[#This Row],[تاريخ
الدفع]]&lt;&gt;""),-PPMT(معدل_الفائدة/12,1,مدة_القرض-ROWS($C$4:C179)+1,أقساط_تسديد_القروض[[#This Row],[الرصيد
الافتتاحي]]),""),0)</f>
        <v>497.492842331882</v>
      </c>
      <c r="G179" s="22">
        <f ca="1">IF(أقساط_تسديد_القروض[[#This Row],[تاريخ
الدفع]]="",0,قيمة_ضريبة_الملكية)</f>
        <v>375</v>
      </c>
      <c r="H179" s="22">
        <f ca="1">IF(أقساط_تسديد_القروض[[#This Row],[تاريخ
الدفع]]="",0,أقساط_تسديد_القروض[[#This Row],[الفائدة]]+أقساط_تسديد_القروض[[#This Row],[رأس المال]]+أقساط_تسديد_القروض[[#This Row],[ضريبة
الملكية]])</f>
        <v>1446.5703591812294</v>
      </c>
      <c r="I179" s="22">
        <f ca="1">IF(أقساط_تسديد_القروض[[#This Row],[تاريخ
الدفع]]="",0,أقساط_تسديد_القروض[[#This Row],[الرصيد
الافتتاحي]]-أقساط_تسديد_القروض[[#This Row],[رأس المال]])</f>
        <v>137778.60404384337</v>
      </c>
      <c r="J179" s="27">
        <f ca="1">IF(أقساط_تسديد_القروض[[#This Row],[الختامي
الافتتاحي]]&gt;0,الصف_الأخير-ROW(),0)</f>
        <v>184</v>
      </c>
    </row>
    <row r="180" spans="2:10" ht="15" customHeight="1" x14ac:dyDescent="0.2">
      <c r="B180" s="26">
        <f>ROWS($B$4:B180)</f>
        <v>177</v>
      </c>
      <c r="C180" s="28">
        <f ca="1">IF(القيم_التي_تم_إدخالها,IF(أقساط_تسديد_القروض[[#This Row],[الرقم]]&lt;=مدة_القرض,IF(ROW()-ROW(أقساط_تسديد_القروض[[#Headers], [تاريخ
الدفع]])=1,بداية_القرض,IF(I179&gt;0,EDATE(C179,1),"")),""),"")</f>
        <v>48597</v>
      </c>
      <c r="D180" s="22">
        <f ca="1">IF(ROW()-ROW(أقساط_تسديد_القروض[[#Headers], [الرصيد
الافتتاحي]])=1,قيمة_القرض,IF(أقساط_تسديد_القروض[[#This Row],[تاريخ
الدفع]]="",0,INDEX(أقساط_تسديد_القروض[], ROW()-4,8)))</f>
        <v>137778.60404384337</v>
      </c>
      <c r="E180" s="22">
        <f ca="1">IF(القيم_التي_تم_إدخالها,IF(ROW()-ROW(أقساط_تسديد_القروض[[#Headers], [الفائدة]])=1,-IPMT(معدل_الفائدة/12,1,مدة_القرض-ROWS($C$4:C180)+1,أقساط_تسديد_القروض[[#This Row],[الرصيد
الافتتاحي]]),IFERROR(-IPMT(معدل_الفائدة/12,1,أقساط_تسديد_القروض[[#This Row],[المبلغ
المتبقي]],D181),0)),0)</f>
        <v>571.99599297778514</v>
      </c>
      <c r="F180" s="22">
        <f ca="1">IFERROR(IF(AND(القيم_التي_تم_إدخالها,أقساط_تسديد_القروض[[#This Row],[تاريخ
الدفع]]&lt;&gt;""),-PPMT(معدل_الفائدة/12,1,مدة_القرض-ROWS($C$4:C180)+1,أقساط_تسديد_القروض[[#This Row],[الرصيد
الافتتاحي]]),""),0)</f>
        <v>499.56572917493156</v>
      </c>
      <c r="G180" s="22">
        <f ca="1">IF(أقساط_تسديد_القروض[[#This Row],[تاريخ
الدفع]]="",0,قيمة_ضريبة_الملكية)</f>
        <v>375</v>
      </c>
      <c r="H180" s="22">
        <f ca="1">IF(أقساط_تسديد_القروض[[#This Row],[تاريخ
الدفع]]="",0,أقساط_تسديد_القروض[[#This Row],[الفائدة]]+أقساط_تسديد_القروض[[#This Row],[رأس المال]]+أقساط_تسديد_القروض[[#This Row],[ضريبة
الملكية]])</f>
        <v>1446.5617221527168</v>
      </c>
      <c r="I180" s="22">
        <f ca="1">IF(أقساط_تسديد_القروض[[#This Row],[تاريخ
الدفع]]="",0,أقساط_تسديد_القروض[[#This Row],[الرصيد
الافتتاحي]]-أقساط_تسديد_القروض[[#This Row],[رأس المال]])</f>
        <v>137279.03831466843</v>
      </c>
      <c r="J180" s="27">
        <f ca="1">IF(أقساط_تسديد_القروض[[#This Row],[الختامي
الافتتاحي]]&gt;0,الصف_الأخير-ROW(),0)</f>
        <v>183</v>
      </c>
    </row>
    <row r="181" spans="2:10" ht="15" customHeight="1" x14ac:dyDescent="0.2">
      <c r="B181" s="26">
        <f>ROWS($B$4:B181)</f>
        <v>178</v>
      </c>
      <c r="C181" s="28">
        <f ca="1">IF(القيم_التي_تم_إدخالها,IF(أقساط_تسديد_القروض[[#This Row],[الرقم]]&lt;=مدة_القرض,IF(ROW()-ROW(أقساط_تسديد_القروض[[#Headers], [تاريخ
الدفع]])=1,بداية_القرض,IF(I180&gt;0,EDATE(C180,1),"")),""),"")</f>
        <v>48628</v>
      </c>
      <c r="D181" s="22">
        <f ca="1">IF(ROW()-ROW(أقساط_تسديد_القروض[[#Headers], [الرصيد
الافتتاحي]])=1,قيمة_القرض,IF(أقساط_تسديد_القروض[[#This Row],[تاريخ
الدفع]]="",0,INDEX(أقساط_تسديد_القروض[], ROW()-4,8)))</f>
        <v>137279.03831466843</v>
      </c>
      <c r="E181" s="22">
        <f ca="1">IF(القيم_التي_تم_إدخالها,IF(ROW()-ROW(أقساط_تسديد_القروض[[#Headers], [الفائدة]])=1,-IPMT(معدل_الفائدة/12,1,مدة_القرض-ROWS($C$4:C181)+1,أقساط_تسديد_القروض[[#This Row],[الرصيد
الافتتاحي]]),IFERROR(-IPMT(معدل_الفائدة/12,1,أقساط_تسديد_القروض[[#This Row],[المبلغ
المتبقي]],D182),0)),0)</f>
        <v>569.90579609009148</v>
      </c>
      <c r="F181" s="22">
        <f ca="1">IFERROR(IF(AND(القيم_التي_تم_إدخالها,أقساط_تسديد_القروض[[#This Row],[تاريخ
الدفع]]&lt;&gt;""),-PPMT(معدل_الفائدة/12,1,مدة_القرض-ROWS($C$4:C181)+1,أقساط_تسديد_القروض[[#This Row],[الرصيد
الافتتاحي]]),""),0)</f>
        <v>501.6472530464938</v>
      </c>
      <c r="G181" s="22">
        <f ca="1">IF(أقساط_تسديد_القروض[[#This Row],[تاريخ
الدفع]]="",0,قيمة_ضريبة_الملكية)</f>
        <v>375</v>
      </c>
      <c r="H181" s="22">
        <f ca="1">IF(أقساط_تسديد_القروض[[#This Row],[تاريخ
الدفع]]="",0,أقساط_تسديد_القروض[[#This Row],[الفائدة]]+أقساط_تسديد_القروض[[#This Row],[رأس المال]]+أقساط_تسديد_القروض[[#This Row],[ضريبة
الملكية]])</f>
        <v>1446.5530491365853</v>
      </c>
      <c r="I181" s="22">
        <f ca="1">IF(أقساط_تسديد_القروض[[#This Row],[تاريخ
الدفع]]="",0,أقساط_تسديد_القروض[[#This Row],[الرصيد
الافتتاحي]]-أقساط_تسديد_القروض[[#This Row],[رأس المال]])</f>
        <v>136777.39106162195</v>
      </c>
      <c r="J181" s="27">
        <f ca="1">IF(أقساط_تسديد_القروض[[#This Row],[الختامي
الافتتاحي]]&gt;0,الصف_الأخير-ROW(),0)</f>
        <v>182</v>
      </c>
    </row>
    <row r="182" spans="2:10" ht="15" customHeight="1" x14ac:dyDescent="0.2">
      <c r="B182" s="26">
        <f>ROWS($B$4:B182)</f>
        <v>179</v>
      </c>
      <c r="C182" s="28">
        <f ca="1">IF(القيم_التي_تم_إدخالها,IF(أقساط_تسديد_القروض[[#This Row],[الرقم]]&lt;=مدة_القرض,IF(ROW()-ROW(أقساط_تسديد_القروض[[#Headers], [تاريخ
الدفع]])=1,بداية_القرض,IF(I181&gt;0,EDATE(C181,1),"")),""),"")</f>
        <v>48656</v>
      </c>
      <c r="D182" s="22">
        <f ca="1">IF(ROW()-ROW(أقساط_تسديد_القروض[[#Headers], [الرصيد
الافتتاحي]])=1,قيمة_القرض,IF(أقساط_تسديد_القروض[[#This Row],[تاريخ
الدفع]]="",0,INDEX(أقساط_تسديد_القروض[], ROW()-4,8)))</f>
        <v>136777.39106162195</v>
      </c>
      <c r="E182" s="22">
        <f ca="1">IF(القيم_التي_تم_إدخالها,IF(ROW()-ROW(أقساط_تسديد_القروض[[#Headers], [الفائدة]])=1,-IPMT(معدل_الفائدة/12,1,مدة_القرض-ROWS($C$4:C182)+1,أقساط_تسديد_القروض[[#This Row],[الرصيد
الافتتاحي]]),IFERROR(-IPMT(معدل_الفائدة/12,1,أقساط_تسديد_القروض[[#This Row],[المبلغ
المتبقي]],D183),0)),0)</f>
        <v>567.80689004869907</v>
      </c>
      <c r="F182" s="22">
        <f ca="1">IFERROR(IF(AND(القيم_التي_تم_إدخالها,أقساط_تسديد_القروض[[#This Row],[تاريخ
الدفع]]&lt;&gt;""),-PPMT(معدل_الفائدة/12,1,مدة_القرض-ROWS($C$4:C182)+1,أقساط_تسديد_القروض[[#This Row],[الرصيد
الافتتاحي]]),""),0)</f>
        <v>503.73744993418757</v>
      </c>
      <c r="G182" s="22">
        <f ca="1">IF(أقساط_تسديد_القروض[[#This Row],[تاريخ
الدفع]]="",0,قيمة_ضريبة_الملكية)</f>
        <v>375</v>
      </c>
      <c r="H182" s="22">
        <f ca="1">IF(أقساط_تسديد_القروض[[#This Row],[تاريخ
الدفع]]="",0,أقساط_تسديد_القروض[[#This Row],[الفائدة]]+أقساط_تسديد_القروض[[#This Row],[رأس المال]]+أقساط_تسديد_القروض[[#This Row],[ضريبة
الملكية]])</f>
        <v>1446.5443399828866</v>
      </c>
      <c r="I182" s="22">
        <f ca="1">IF(أقساط_تسديد_القروض[[#This Row],[تاريخ
الدفع]]="",0,أقساط_تسديد_القروض[[#This Row],[الرصيد
الافتتاحي]]-أقساط_تسديد_القروض[[#This Row],[رأس المال]])</f>
        <v>136273.65361168777</v>
      </c>
      <c r="J182" s="27">
        <f ca="1">IF(أقساط_تسديد_القروض[[#This Row],[الختامي
الافتتاحي]]&gt;0,الصف_الأخير-ROW(),0)</f>
        <v>181</v>
      </c>
    </row>
    <row r="183" spans="2:10" ht="15" customHeight="1" x14ac:dyDescent="0.2">
      <c r="B183" s="26">
        <f>ROWS($B$4:B183)</f>
        <v>180</v>
      </c>
      <c r="C183" s="28">
        <f ca="1">IF(القيم_التي_تم_إدخالها,IF(أقساط_تسديد_القروض[[#This Row],[الرقم]]&lt;=مدة_القرض,IF(ROW()-ROW(أقساط_تسديد_القروض[[#Headers], [تاريخ
الدفع]])=1,بداية_القرض,IF(I182&gt;0,EDATE(C182,1),"")),""),"")</f>
        <v>48687</v>
      </c>
      <c r="D183" s="22">
        <f ca="1">IF(ROW()-ROW(أقساط_تسديد_القروض[[#Headers], [الرصيد
الافتتاحي]])=1,قيمة_القرض,IF(أقساط_تسديد_القروض[[#This Row],[تاريخ
الدفع]]="",0,INDEX(أقساط_تسديد_القروض[], ROW()-4,8)))</f>
        <v>136273.65361168777</v>
      </c>
      <c r="E183" s="22">
        <f ca="1">IF(القيم_التي_تم_إدخالها,IF(ROW()-ROW(أقساط_تسديد_القروض[[#Headers], [الفائدة]])=1,-IPMT(معدل_الفائدة/12,1,مدة_القرض-ROWS($C$4:C183)+1,أقساط_تسديد_القروض[[#This Row],[الرصيد
الافتتاحي]]),IFERROR(-IPMT(معدل_الفائدة/12,1,أقساط_تسديد_القروض[[#This Row],[المبلغ
المتبقي]],D184),0)),0)</f>
        <v>565.69923856546745</v>
      </c>
      <c r="F183" s="22">
        <f ca="1">IFERROR(IF(AND(القيم_التي_تم_إدخالها,أقساط_تسديد_القروض[[#This Row],[تاريخ
الدفع]]&lt;&gt;""),-PPMT(معدل_الفائدة/12,1,مدة_القرض-ROWS($C$4:C183)+1,أقساط_تسديد_القروض[[#This Row],[الرصيد
الافتتاحي]]),""),0)</f>
        <v>505.83635597557998</v>
      </c>
      <c r="G183" s="22">
        <f ca="1">IF(أقساط_تسديد_القروض[[#This Row],[تاريخ
الدفع]]="",0,قيمة_ضريبة_الملكية)</f>
        <v>375</v>
      </c>
      <c r="H183" s="22">
        <f ca="1">IF(أقساط_تسديد_القروض[[#This Row],[تاريخ
الدفع]]="",0,أقساط_تسديد_القروض[[#This Row],[الفائدة]]+أقساط_تسديد_القروض[[#This Row],[رأس المال]]+أقساط_تسديد_القروض[[#This Row],[ضريبة
الملكية]])</f>
        <v>1446.5355945410474</v>
      </c>
      <c r="I183" s="22">
        <f ca="1">IF(أقساط_تسديد_القروض[[#This Row],[تاريخ
الدفع]]="",0,أقساط_تسديد_القروض[[#This Row],[الرصيد
الافتتاحي]]-أقساط_تسديد_القروض[[#This Row],[رأس المال]])</f>
        <v>135767.8172557122</v>
      </c>
      <c r="J183" s="27">
        <f ca="1">IF(أقساط_تسديد_القروض[[#This Row],[الختامي
الافتتاحي]]&gt;0,الصف_الأخير-ROW(),0)</f>
        <v>180</v>
      </c>
    </row>
    <row r="184" spans="2:10" ht="15" customHeight="1" x14ac:dyDescent="0.2">
      <c r="B184" s="26">
        <f>ROWS($B$4:B184)</f>
        <v>181</v>
      </c>
      <c r="C184" s="28">
        <f ca="1">IF(القيم_التي_تم_إدخالها,IF(أقساط_تسديد_القروض[[#This Row],[الرقم]]&lt;=مدة_القرض,IF(ROW()-ROW(أقساط_تسديد_القروض[[#Headers], [تاريخ
الدفع]])=1,بداية_القرض,IF(I183&gt;0,EDATE(C183,1),"")),""),"")</f>
        <v>48717</v>
      </c>
      <c r="D184" s="22">
        <f ca="1">IF(ROW()-ROW(أقساط_تسديد_القروض[[#Headers], [الرصيد
الافتتاحي]])=1,قيمة_القرض,IF(أقساط_تسديد_القروض[[#This Row],[تاريخ
الدفع]]="",0,INDEX(أقساط_تسديد_القروض[], ROW()-4,8)))</f>
        <v>135767.8172557122</v>
      </c>
      <c r="E184" s="22">
        <f ca="1">IF(القيم_التي_تم_إدخالها,IF(ROW()-ROW(أقساط_تسديد_القروض[[#Headers], [الفائدة]])=1,-IPMT(معدل_الفائدة/12,1,مدة_القرض-ROWS($C$4:C184)+1,أقساط_تسديد_القروض[[#This Row],[الرصيد
الافتتاحي]]),IFERROR(-IPMT(معدل_الفائدة/12,1,أقساط_تسديد_القروض[[#This Row],[المبلغ
المتبقي]],D185),0)),0)</f>
        <v>563.58280520105586</v>
      </c>
      <c r="F184" s="22">
        <f ca="1">IFERROR(IF(AND(القيم_التي_تم_إدخالها,أقساط_تسديد_القروض[[#This Row],[تاريخ
الدفع]]&lt;&gt;""),-PPMT(معدل_الفائدة/12,1,مدة_القرض-ROWS($C$4:C184)+1,أقساط_تسديد_القروض[[#This Row],[الرصيد
الافتتاحي]]),""),0)</f>
        <v>507.94400745881165</v>
      </c>
      <c r="G184" s="22">
        <f ca="1">IF(أقساط_تسديد_القروض[[#This Row],[تاريخ
الدفع]]="",0,قيمة_ضريبة_الملكية)</f>
        <v>375</v>
      </c>
      <c r="H184" s="22">
        <f ca="1">IF(أقساط_تسديد_القروض[[#This Row],[تاريخ
الدفع]]="",0,أقساط_تسديد_القروض[[#This Row],[الفائدة]]+أقساط_تسديد_القروض[[#This Row],[رأس المال]]+أقساط_تسديد_القروض[[#This Row],[ضريبة
الملكية]])</f>
        <v>1446.5268126598676</v>
      </c>
      <c r="I184" s="22">
        <f ca="1">IF(أقساط_تسديد_القروض[[#This Row],[تاريخ
الدفع]]="",0,أقساط_تسديد_القروض[[#This Row],[الرصيد
الافتتاحي]]-أقساط_تسديد_القروض[[#This Row],[رأس المال]])</f>
        <v>135259.8732482534</v>
      </c>
      <c r="J184" s="27">
        <f ca="1">IF(أقساط_تسديد_القروض[[#This Row],[الختامي
الافتتاحي]]&gt;0,الصف_الأخير-ROW(),0)</f>
        <v>179</v>
      </c>
    </row>
    <row r="185" spans="2:10" ht="15" customHeight="1" x14ac:dyDescent="0.2">
      <c r="B185" s="26">
        <f>ROWS($B$4:B185)</f>
        <v>182</v>
      </c>
      <c r="C185" s="28">
        <f ca="1">IF(القيم_التي_تم_إدخالها,IF(أقساط_تسديد_القروض[[#This Row],[الرقم]]&lt;=مدة_القرض,IF(ROW()-ROW(أقساط_تسديد_القروض[[#Headers], [تاريخ
الدفع]])=1,بداية_القرض,IF(I184&gt;0,EDATE(C184,1),"")),""),"")</f>
        <v>48748</v>
      </c>
      <c r="D185" s="22">
        <f ca="1">IF(ROW()-ROW(أقساط_تسديد_القروض[[#Headers], [الرصيد
الافتتاحي]])=1,قيمة_القرض,IF(أقساط_تسديد_القروض[[#This Row],[تاريخ
الدفع]]="",0,INDEX(أقساط_تسديد_القروض[], ROW()-4,8)))</f>
        <v>135259.8732482534</v>
      </c>
      <c r="E185" s="22">
        <f ca="1">IF(القيم_التي_تم_إدخالها,IF(ROW()-ROW(أقساط_تسديد_القروض[[#Headers], [الفائدة]])=1,-IPMT(معدل_الفائدة/12,1,مدة_القرض-ROWS($C$4:C185)+1,أقساط_تسديد_القروض[[#This Row],[الرصيد
الافتتاحي]]),IFERROR(-IPMT(معدل_الفائدة/12,1,أقساط_تسديد_القروض[[#This Row],[المبلغ
المتبقي]],D186),0)),0)</f>
        <v>561.45755336429238</v>
      </c>
      <c r="F185" s="22">
        <f ca="1">IFERROR(IF(AND(القيم_التي_تم_إدخالها,أقساط_تسديد_القروض[[#This Row],[تاريخ
الدفع]]&lt;&gt;""),-PPMT(معدل_الفائدة/12,1,مدة_القرض-ROWS($C$4:C185)+1,أقساط_تسديد_القروض[[#This Row],[الرصيد
الافتتاحي]]),""),0)</f>
        <v>510.06044082322342</v>
      </c>
      <c r="G185" s="22">
        <f ca="1">IF(أقساط_تسديد_القروض[[#This Row],[تاريخ
الدفع]]="",0,قيمة_ضريبة_الملكية)</f>
        <v>375</v>
      </c>
      <c r="H185" s="22">
        <f ca="1">IF(أقساط_تسديد_القروض[[#This Row],[تاريخ
الدفع]]="",0,أقساط_تسديد_القروض[[#This Row],[الفائدة]]+أقساط_تسديد_القروض[[#This Row],[رأس المال]]+أقساط_تسديد_القروض[[#This Row],[ضريبة
الملكية]])</f>
        <v>1446.5179941875158</v>
      </c>
      <c r="I185" s="22">
        <f ca="1">IF(أقساط_تسديد_القروض[[#This Row],[تاريخ
الدفع]]="",0,أقساط_تسديد_القروض[[#This Row],[الرصيد
الافتتاحي]]-أقساط_تسديد_القروض[[#This Row],[رأس المال]])</f>
        <v>134749.81280743016</v>
      </c>
      <c r="J185" s="27">
        <f ca="1">IF(أقساط_تسديد_القروض[[#This Row],[الختامي
الافتتاحي]]&gt;0,الصف_الأخير-ROW(),0)</f>
        <v>178</v>
      </c>
    </row>
    <row r="186" spans="2:10" ht="15" customHeight="1" x14ac:dyDescent="0.2">
      <c r="B186" s="26">
        <f>ROWS($B$4:B186)</f>
        <v>183</v>
      </c>
      <c r="C186" s="28">
        <f ca="1">IF(القيم_التي_تم_إدخالها,IF(أقساط_تسديد_القروض[[#This Row],[الرقم]]&lt;=مدة_القرض,IF(ROW()-ROW(أقساط_تسديد_القروض[[#Headers], [تاريخ
الدفع]])=1,بداية_القرض,IF(I185&gt;0,EDATE(C185,1),"")),""),"")</f>
        <v>48778</v>
      </c>
      <c r="D186" s="22">
        <f ca="1">IF(ROW()-ROW(أقساط_تسديد_القروض[[#Headers], [الرصيد
الافتتاحي]])=1,قيمة_القرض,IF(أقساط_تسديد_القروض[[#This Row],[تاريخ
الدفع]]="",0,INDEX(أقساط_تسديد_القروض[], ROW()-4,8)))</f>
        <v>134749.81280743016</v>
      </c>
      <c r="E186" s="22">
        <f ca="1">IF(القيم_التي_تم_إدخالها,IF(ROW()-ROW(أقساط_تسديد_القروض[[#Headers], [الفائدة]])=1,-IPMT(معدل_الفائدة/12,1,مدة_القرض-ROWS($C$4:C186)+1,أقساط_تسديد_القروض[[#This Row],[الرصيد
الافتتاحي]]),IFERROR(-IPMT(معدل_الفائدة/12,1,أقساط_تسديد_القروض[[#This Row],[المبلغ
المتبقي]],D187),0)),0)</f>
        <v>559.3234463115424</v>
      </c>
      <c r="F186" s="22">
        <f ca="1">IFERROR(IF(AND(القيم_التي_تم_إدخالها,أقساط_تسديد_القروض[[#This Row],[تاريخ
الدفع]]&lt;&gt;""),-PPMT(معدل_الفائدة/12,1,مدة_القرض-ROWS($C$4:C186)+1,أقساط_تسديد_القروض[[#This Row],[الرصيد
الافتتاحي]]),""),0)</f>
        <v>512.18569265998667</v>
      </c>
      <c r="G186" s="22">
        <f ca="1">IF(أقساط_تسديد_القروض[[#This Row],[تاريخ
الدفع]]="",0,قيمة_ضريبة_الملكية)</f>
        <v>375</v>
      </c>
      <c r="H186" s="22">
        <f ca="1">IF(أقساط_تسديد_القروض[[#This Row],[تاريخ
الدفع]]="",0,أقساط_تسديد_القروض[[#This Row],[الفائدة]]+أقساط_تسديد_القروض[[#This Row],[رأس المال]]+أقساط_تسديد_القروض[[#This Row],[ضريبة
الملكية]])</f>
        <v>1446.509138971529</v>
      </c>
      <c r="I186" s="22">
        <f ca="1">IF(أقساط_تسديد_القروض[[#This Row],[تاريخ
الدفع]]="",0,أقساط_تسديد_القروض[[#This Row],[الرصيد
الافتتاحي]]-أقساط_تسديد_القروض[[#This Row],[رأس المال]])</f>
        <v>134237.62711477018</v>
      </c>
      <c r="J186" s="27">
        <f ca="1">IF(أقساط_تسديد_القروض[[#This Row],[الختامي
الافتتاحي]]&gt;0,الصف_الأخير-ROW(),0)</f>
        <v>177</v>
      </c>
    </row>
    <row r="187" spans="2:10" ht="15" customHeight="1" x14ac:dyDescent="0.2">
      <c r="B187" s="26">
        <f>ROWS($B$4:B187)</f>
        <v>184</v>
      </c>
      <c r="C187" s="28">
        <f ca="1">IF(القيم_التي_تم_إدخالها,IF(أقساط_تسديد_القروض[[#This Row],[الرقم]]&lt;=مدة_القرض,IF(ROW()-ROW(أقساط_تسديد_القروض[[#Headers], [تاريخ
الدفع]])=1,بداية_القرض,IF(I186&gt;0,EDATE(C186,1),"")),""),"")</f>
        <v>48809</v>
      </c>
      <c r="D187" s="22">
        <f ca="1">IF(ROW()-ROW(أقساط_تسديد_القروض[[#Headers], [الرصيد
الافتتاحي]])=1,قيمة_القرض,IF(أقساط_تسديد_القروض[[#This Row],[تاريخ
الدفع]]="",0,INDEX(أقساط_تسديد_القروض[], ROW()-4,8)))</f>
        <v>134237.62711477018</v>
      </c>
      <c r="E187" s="22">
        <f ca="1">IF(القيم_التي_تم_إدخالها,IF(ROW()-ROW(أقساط_تسديد_القروض[[#Headers], [الفائدة]])=1,-IPMT(معدل_الفائدة/12,1,مدة_القرض-ROWS($C$4:C187)+1,أقساط_تسديد_القروض[[#This Row],[الرصيد
الافتتاحي]]),IFERROR(-IPMT(معدل_الفائدة/12,1,أقساط_تسديد_القروض[[#This Row],[المبلغ
المتبقي]],D188),0)),0)</f>
        <v>557.18044714607265</v>
      </c>
      <c r="F187" s="22">
        <f ca="1">IFERROR(IF(AND(القيم_التي_تم_إدخالها,أقساط_تسديد_القروض[[#This Row],[تاريخ
الدفع]]&lt;&gt;""),-PPMT(معدل_الفائدة/12,1,مدة_القرض-ROWS($C$4:C187)+1,أقساط_تسديد_القروض[[#This Row],[الرصيد
الافتتاحي]]),""),0)</f>
        <v>514.31979971273654</v>
      </c>
      <c r="G187" s="22">
        <f ca="1">IF(أقساط_تسديد_القروض[[#This Row],[تاريخ
الدفع]]="",0,قيمة_ضريبة_الملكية)</f>
        <v>375</v>
      </c>
      <c r="H187" s="22">
        <f ca="1">IF(أقساط_تسديد_القروض[[#This Row],[تاريخ
الدفع]]="",0,أقساط_تسديد_القروض[[#This Row],[الفائدة]]+أقساط_تسديد_القروض[[#This Row],[رأس المال]]+أقساط_تسديد_القروض[[#This Row],[ضريبة
الملكية]])</f>
        <v>1446.5002468588091</v>
      </c>
      <c r="I187" s="22">
        <f ca="1">IF(أقساط_تسديد_القروض[[#This Row],[تاريخ
الدفع]]="",0,أقساط_تسديد_القروض[[#This Row],[الرصيد
الافتتاحي]]-أقساط_تسديد_القروض[[#This Row],[رأس المال]])</f>
        <v>133723.30731505743</v>
      </c>
      <c r="J187" s="27">
        <f ca="1">IF(أقساط_تسديد_القروض[[#This Row],[الختامي
الافتتاحي]]&gt;0,الصف_الأخير-ROW(),0)</f>
        <v>176</v>
      </c>
    </row>
    <row r="188" spans="2:10" ht="15" customHeight="1" x14ac:dyDescent="0.2">
      <c r="B188" s="26">
        <f>ROWS($B$4:B188)</f>
        <v>185</v>
      </c>
      <c r="C188" s="28">
        <f ca="1">IF(القيم_التي_تم_إدخالها,IF(أقساط_تسديد_القروض[[#This Row],[الرقم]]&lt;=مدة_القرض,IF(ROW()-ROW(أقساط_تسديد_القروض[[#Headers], [تاريخ
الدفع]])=1,بداية_القرض,IF(I187&gt;0,EDATE(C187,1),"")),""),"")</f>
        <v>48840</v>
      </c>
      <c r="D188" s="22">
        <f ca="1">IF(ROW()-ROW(أقساط_تسديد_القروض[[#Headers], [الرصيد
الافتتاحي]])=1,قيمة_القرض,IF(أقساط_تسديد_القروض[[#This Row],[تاريخ
الدفع]]="",0,INDEX(أقساط_تسديد_القروض[], ROW()-4,8)))</f>
        <v>133723.30731505743</v>
      </c>
      <c r="E188" s="22">
        <f ca="1">IF(القيم_التي_تم_إدخالها,IF(ROW()-ROW(أقساط_تسديد_القروض[[#Headers], [الفائدة]])=1,-IPMT(معدل_الفائدة/12,1,مدة_القرض-ROWS($C$4:C188)+1,أقساط_تسديد_القروض[[#This Row],[الرصيد
الافتتاحي]]),IFERROR(-IPMT(معدل_الفائدة/12,1,أقساط_تسديد_القروض[[#This Row],[المبلغ
المتبقي]],D189),0)),0)</f>
        <v>555.02851881741344</v>
      </c>
      <c r="F188" s="22">
        <f ca="1">IFERROR(IF(AND(القيم_التي_تم_إدخالها,أقساط_تسديد_القروض[[#This Row],[تاريخ
الدفع]]&lt;&gt;""),-PPMT(معدل_الفائدة/12,1,مدة_القرض-ROWS($C$4:C188)+1,أقساط_تسديد_القروض[[#This Row],[الرصيد
الافتتاحي]]),""),0)</f>
        <v>516.4627988782064</v>
      </c>
      <c r="G188" s="22">
        <f ca="1">IF(أقساط_تسديد_القروض[[#This Row],[تاريخ
الدفع]]="",0,قيمة_ضريبة_الملكية)</f>
        <v>375</v>
      </c>
      <c r="H188" s="22">
        <f ca="1">IF(أقساط_تسديد_القروض[[#This Row],[تاريخ
الدفع]]="",0,أقساط_تسديد_القروض[[#This Row],[الفائدة]]+أقساط_تسديد_القروض[[#This Row],[رأس المال]]+أقساط_تسديد_القروض[[#This Row],[ضريبة
الملكية]])</f>
        <v>1446.4913176956197</v>
      </c>
      <c r="I188" s="22">
        <f ca="1">IF(أقساط_تسديد_القروض[[#This Row],[تاريخ
الدفع]]="",0,أقساط_تسديد_القروض[[#This Row],[الرصيد
الافتتاحي]]-أقساط_تسديد_القروض[[#This Row],[رأس المال]])</f>
        <v>133206.84451617923</v>
      </c>
      <c r="J188" s="27">
        <f ca="1">IF(أقساط_تسديد_القروض[[#This Row],[الختامي
الافتتاحي]]&gt;0,الصف_الأخير-ROW(),0)</f>
        <v>175</v>
      </c>
    </row>
    <row r="189" spans="2:10" ht="15" customHeight="1" x14ac:dyDescent="0.2">
      <c r="B189" s="26">
        <f>ROWS($B$4:B189)</f>
        <v>186</v>
      </c>
      <c r="C189" s="28">
        <f ca="1">IF(القيم_التي_تم_إدخالها,IF(أقساط_تسديد_القروض[[#This Row],[الرقم]]&lt;=مدة_القرض,IF(ROW()-ROW(أقساط_تسديد_القروض[[#Headers], [تاريخ
الدفع]])=1,بداية_القرض,IF(I188&gt;0,EDATE(C188,1),"")),""),"")</f>
        <v>48870</v>
      </c>
      <c r="D189" s="22">
        <f ca="1">IF(ROW()-ROW(أقساط_تسديد_القروض[[#Headers], [الرصيد
الافتتاحي]])=1,قيمة_القرض,IF(أقساط_تسديد_القروض[[#This Row],[تاريخ
الدفع]]="",0,INDEX(أقساط_تسديد_القروض[], ROW()-4,8)))</f>
        <v>133206.84451617923</v>
      </c>
      <c r="E189" s="22">
        <f ca="1">IF(القيم_التي_تم_إدخالها,IF(ROW()-ROW(أقساط_تسديد_القروض[[#Headers], [الفائدة]])=1,-IPMT(معدل_الفائدة/12,1,مدة_القرض-ROWS($C$4:C189)+1,أقساط_تسديد_القروض[[#This Row],[الرصيد
الافتتاحي]]),IFERROR(-IPMT(معدل_الفائدة/12,1,أقساط_تسديد_القروض[[#This Row],[المبلغ
المتبقي]],D190),0)),0)</f>
        <v>552.86762412071812</v>
      </c>
      <c r="F189" s="22">
        <f ca="1">IFERROR(IF(AND(القيم_التي_تم_إدخالها,أقساط_تسديد_القروض[[#This Row],[تاريخ
الدفع]]&lt;&gt;""),-PPMT(معدل_الفائدة/12,1,مدة_القرض-ROWS($C$4:C189)+1,أقساط_تسديد_القروض[[#This Row],[الرصيد
الافتتاحي]]),""),0)</f>
        <v>518.6147272068655</v>
      </c>
      <c r="G189" s="22">
        <f ca="1">IF(أقساط_تسديد_القروض[[#This Row],[تاريخ
الدفع]]="",0,قيمة_ضريبة_الملكية)</f>
        <v>375</v>
      </c>
      <c r="H189" s="22">
        <f ca="1">IF(أقساط_تسديد_القروض[[#This Row],[تاريخ
الدفع]]="",0,أقساط_تسديد_القروض[[#This Row],[الفائدة]]+أقساط_تسديد_القروض[[#This Row],[رأس المال]]+أقساط_تسديد_القروض[[#This Row],[ضريبة
الملكية]])</f>
        <v>1446.4823513275837</v>
      </c>
      <c r="I189" s="22">
        <f ca="1">IF(أقساط_تسديد_القروض[[#This Row],[تاريخ
الدفع]]="",0,أقساط_تسديد_القروض[[#This Row],[الرصيد
الافتتاحي]]-أقساط_تسديد_القروض[[#This Row],[رأس المال]])</f>
        <v>132688.22978897236</v>
      </c>
      <c r="J189" s="27">
        <f ca="1">IF(أقساط_تسديد_القروض[[#This Row],[الختامي
الافتتاحي]]&gt;0,الصف_الأخير-ROW(),0)</f>
        <v>174</v>
      </c>
    </row>
    <row r="190" spans="2:10" ht="15" customHeight="1" x14ac:dyDescent="0.2">
      <c r="B190" s="26">
        <f>ROWS($B$4:B190)</f>
        <v>187</v>
      </c>
      <c r="C190" s="28">
        <f ca="1">IF(القيم_التي_تم_إدخالها,IF(أقساط_تسديد_القروض[[#This Row],[الرقم]]&lt;=مدة_القرض,IF(ROW()-ROW(أقساط_تسديد_القروض[[#Headers], [تاريخ
الدفع]])=1,بداية_القرض,IF(I189&gt;0,EDATE(C189,1),"")),""),"")</f>
        <v>48901</v>
      </c>
      <c r="D190" s="22">
        <f ca="1">IF(ROW()-ROW(أقساط_تسديد_القروض[[#Headers], [الرصيد
الافتتاحي]])=1,قيمة_القرض,IF(أقساط_تسديد_القروض[[#This Row],[تاريخ
الدفع]]="",0,INDEX(أقساط_تسديد_القروض[], ROW()-4,8)))</f>
        <v>132688.22978897236</v>
      </c>
      <c r="E190" s="22">
        <f ca="1">IF(القيم_التي_تم_إدخالها,IF(ROW()-ROW(أقساط_تسديد_القروض[[#Headers], [الفائدة]])=1,-IPMT(معدل_الفائدة/12,1,مدة_القرض-ROWS($C$4:C190)+1,أقساط_تسديد_القروض[[#This Row],[الرصيد
الافتتاحي]]),IFERROR(-IPMT(معدل_الفائدة/12,1,أقساط_تسديد_القروض[[#This Row],[المبلغ
المتبقي]],D191),0)),0)</f>
        <v>550.69772569611996</v>
      </c>
      <c r="F190" s="22">
        <f ca="1">IFERROR(IF(AND(القيم_التي_تم_إدخالها,أقساط_تسديد_القروض[[#This Row],[تاريخ
الدفع]]&lt;&gt;""),-PPMT(معدل_الفائدة/12,1,مدة_القرض-ROWS($C$4:C190)+1,أقساط_تسديد_القروض[[#This Row],[الرصيد
الافتتاحي]]),""),0)</f>
        <v>520.77562190356082</v>
      </c>
      <c r="G190" s="22">
        <f ca="1">IF(أقساط_تسديد_القروض[[#This Row],[تاريخ
الدفع]]="",0,قيمة_ضريبة_الملكية)</f>
        <v>375</v>
      </c>
      <c r="H190" s="22">
        <f ca="1">IF(أقساط_تسديد_القروض[[#This Row],[تاريخ
الدفع]]="",0,أقساط_تسديد_القروض[[#This Row],[الفائدة]]+أقساط_تسديد_القروض[[#This Row],[رأس المال]]+أقساط_تسديد_القروض[[#This Row],[ضريبة
الملكية]])</f>
        <v>1446.4733475996809</v>
      </c>
      <c r="I190" s="22">
        <f ca="1">IF(أقساط_تسديد_القروض[[#This Row],[تاريخ
الدفع]]="",0,أقساط_تسديد_القروض[[#This Row],[الرصيد
الافتتاحي]]-أقساط_تسديد_القروض[[#This Row],[رأس المال]])</f>
        <v>132167.45416706879</v>
      </c>
      <c r="J190" s="27">
        <f ca="1">IF(أقساط_تسديد_القروض[[#This Row],[الختامي
الافتتاحي]]&gt;0,الصف_الأخير-ROW(),0)</f>
        <v>173</v>
      </c>
    </row>
    <row r="191" spans="2:10" ht="15" customHeight="1" x14ac:dyDescent="0.2">
      <c r="B191" s="26">
        <f>ROWS($B$4:B191)</f>
        <v>188</v>
      </c>
      <c r="C191" s="28">
        <f ca="1">IF(القيم_التي_تم_إدخالها,IF(أقساط_تسديد_القروض[[#This Row],[الرقم]]&lt;=مدة_القرض,IF(ROW()-ROW(أقساط_تسديد_القروض[[#Headers], [تاريخ
الدفع]])=1,بداية_القرض,IF(I190&gt;0,EDATE(C190,1),"")),""),"")</f>
        <v>48931</v>
      </c>
      <c r="D191" s="22">
        <f ca="1">IF(ROW()-ROW(أقساط_تسديد_القروض[[#Headers], [الرصيد
الافتتاحي]])=1,قيمة_القرض,IF(أقساط_تسديد_القروض[[#This Row],[تاريخ
الدفع]]="",0,INDEX(أقساط_تسديد_القروض[], ROW()-4,8)))</f>
        <v>132167.45416706879</v>
      </c>
      <c r="E191" s="22">
        <f ca="1">IF(القيم_التي_تم_إدخالها,IF(ROW()-ROW(أقساط_تسديد_القروض[[#Headers], [الفائدة]])=1,-IPMT(معدل_الفائدة/12,1,مدة_القرض-ROWS($C$4:C191)+1,أقساط_تسديد_القروض[[#This Row],[الرصيد
الافتتاحي]]),IFERROR(-IPMT(معدل_الفائدة/12,1,أقساط_تسديد_القروض[[#This Row],[المبلغ
المتبقي]],D192),0)),0)</f>
        <v>548.51878602808597</v>
      </c>
      <c r="F191" s="22">
        <f ca="1">IFERROR(IF(AND(القيم_التي_تم_إدخالها,أقساط_تسديد_القروض[[#This Row],[تاريخ
الدفع]]&lt;&gt;""),-PPMT(معدل_الفائدة/12,1,مدة_القرض-ROWS($C$4:C191)+1,أقساط_تسديد_القروض[[#This Row],[الرصيد
الافتتاحي]]),""),0)</f>
        <v>522.94552032815886</v>
      </c>
      <c r="G191" s="22">
        <f ca="1">IF(أقساط_تسديد_القروض[[#This Row],[تاريخ
الدفع]]="",0,قيمة_ضريبة_الملكية)</f>
        <v>375</v>
      </c>
      <c r="H191" s="22">
        <f ca="1">IF(أقساط_تسديد_القروض[[#This Row],[تاريخ
الدفع]]="",0,أقساط_تسديد_القروض[[#This Row],[الفائدة]]+أقساط_تسديد_القروض[[#This Row],[رأس المال]]+أقساط_تسديد_القروض[[#This Row],[ضريبة
الملكية]])</f>
        <v>1446.4643063562448</v>
      </c>
      <c r="I191" s="22">
        <f ca="1">IF(أقساط_تسديد_القروض[[#This Row],[تاريخ
الدفع]]="",0,أقساط_تسديد_القروض[[#This Row],[الرصيد
الافتتاحي]]-أقساط_تسديد_القروض[[#This Row],[رأس المال]])</f>
        <v>131644.50864674064</v>
      </c>
      <c r="J191" s="27">
        <f ca="1">IF(أقساط_تسديد_القروض[[#This Row],[الختامي
الافتتاحي]]&gt;0,الصف_الأخير-ROW(),0)</f>
        <v>172</v>
      </c>
    </row>
    <row r="192" spans="2:10" ht="15" customHeight="1" x14ac:dyDescent="0.2">
      <c r="B192" s="26">
        <f>ROWS($B$4:B192)</f>
        <v>189</v>
      </c>
      <c r="C192" s="28">
        <f ca="1">IF(القيم_التي_تم_إدخالها,IF(أقساط_تسديد_القروض[[#This Row],[الرقم]]&lt;=مدة_القرض,IF(ROW()-ROW(أقساط_تسديد_القروض[[#Headers], [تاريخ
الدفع]])=1,بداية_القرض,IF(I191&gt;0,EDATE(C191,1),"")),""),"")</f>
        <v>48962</v>
      </c>
      <c r="D192" s="22">
        <f ca="1">IF(ROW()-ROW(أقساط_تسديد_القروض[[#Headers], [الرصيد
الافتتاحي]])=1,قيمة_القرض,IF(أقساط_تسديد_القروض[[#This Row],[تاريخ
الدفع]]="",0,INDEX(أقساط_تسديد_القروض[], ROW()-4,8)))</f>
        <v>131644.50864674064</v>
      </c>
      <c r="E192" s="22">
        <f ca="1">IF(القيم_التي_تم_إدخالها,IF(ROW()-ROW(أقساط_تسديد_القروض[[#Headers], [الفائدة]])=1,-IPMT(معدل_الفائدة/12,1,مدة_القرض-ROWS($C$4:C192)+1,أقساط_تسديد_القروض[[#This Row],[الرصيد
الافتتاحي]]),IFERROR(-IPMT(معدل_الفائدة/12,1,أقساط_تسديد_القروض[[#This Row],[المبلغ
المتبقي]],D193),0)),0)</f>
        <v>546.33076744476853</v>
      </c>
      <c r="F192" s="22">
        <f ca="1">IFERROR(IF(AND(القيم_التي_تم_إدخالها,أقساط_تسديد_القروض[[#This Row],[تاريخ
الدفع]]&lt;&gt;""),-PPMT(معدل_الفائدة/12,1,مدة_القرض-ROWS($C$4:C192)+1,أقساط_تسديد_القروض[[#This Row],[الرصيد
الافتتاحي]]),""),0)</f>
        <v>525.12445999619297</v>
      </c>
      <c r="G192" s="22">
        <f ca="1">IF(أقساط_تسديد_القروض[[#This Row],[تاريخ
الدفع]]="",0,قيمة_ضريبة_الملكية)</f>
        <v>375</v>
      </c>
      <c r="H192" s="22">
        <f ca="1">IF(أقساط_تسديد_القروض[[#This Row],[تاريخ
الدفع]]="",0,أقساط_تسديد_القروض[[#This Row],[الفائدة]]+أقساط_تسديد_القروض[[#This Row],[رأس المال]]+أقساط_تسديد_القروض[[#This Row],[ضريبة
الملكية]])</f>
        <v>1446.4552274409616</v>
      </c>
      <c r="I192" s="22">
        <f ca="1">IF(أقساط_تسديد_القروض[[#This Row],[تاريخ
الدفع]]="",0,أقساط_تسديد_القروض[[#This Row],[الرصيد
الافتتاحي]]-أقساط_تسديد_القروض[[#This Row],[رأس المال]])</f>
        <v>131119.38418674446</v>
      </c>
      <c r="J192" s="27">
        <f ca="1">IF(أقساط_تسديد_القروض[[#This Row],[الختامي
الافتتاحي]]&gt;0,الصف_الأخير-ROW(),0)</f>
        <v>171</v>
      </c>
    </row>
    <row r="193" spans="2:10" ht="15" customHeight="1" x14ac:dyDescent="0.2">
      <c r="B193" s="26">
        <f>ROWS($B$4:B193)</f>
        <v>190</v>
      </c>
      <c r="C193" s="28">
        <f ca="1">IF(القيم_التي_تم_إدخالها,IF(أقساط_تسديد_القروض[[#This Row],[الرقم]]&lt;=مدة_القرض,IF(ROW()-ROW(أقساط_تسديد_القروض[[#Headers], [تاريخ
الدفع]])=1,بداية_القرض,IF(I192&gt;0,EDATE(C192,1),"")),""),"")</f>
        <v>48993</v>
      </c>
      <c r="D193" s="22">
        <f ca="1">IF(ROW()-ROW(أقساط_تسديد_القروض[[#Headers], [الرصيد
الافتتاحي]])=1,قيمة_القرض,IF(أقساط_تسديد_القروض[[#This Row],[تاريخ
الدفع]]="",0,INDEX(أقساط_تسديد_القروض[], ROW()-4,8)))</f>
        <v>131119.38418674446</v>
      </c>
      <c r="E193" s="22">
        <f ca="1">IF(القيم_التي_تم_إدخالها,IF(ROW()-ROW(أقساط_تسديد_القروض[[#Headers], [الفائدة]])=1,-IPMT(معدل_الفائدة/12,1,مدة_القرض-ROWS($C$4:C193)+1,أقساط_تسديد_القروض[[#This Row],[الرصيد
الافتتاحي]]),IFERROR(-IPMT(معدل_الفائدة/12,1,أقساط_تسديد_القروض[[#This Row],[المبلغ
المتبقي]],D194),0)),0)</f>
        <v>544.13363211735395</v>
      </c>
      <c r="F193" s="22">
        <f ca="1">IFERROR(IF(AND(القيم_التي_تم_إدخالها,أقساط_تسديد_القروض[[#This Row],[تاريخ
الدفع]]&lt;&gt;""),-PPMT(معدل_الفائدة/12,1,مدة_القرض-ROWS($C$4:C193)+1,أقساط_تسديد_القروض[[#This Row],[الرصيد
الافتتاحي]]),""),0)</f>
        <v>527.31247857951053</v>
      </c>
      <c r="G193" s="22">
        <f ca="1">IF(أقساط_تسديد_القروض[[#This Row],[تاريخ
الدفع]]="",0,قيمة_ضريبة_الملكية)</f>
        <v>375</v>
      </c>
      <c r="H193" s="22">
        <f ca="1">IF(أقساط_تسديد_القروض[[#This Row],[تاريخ
الدفع]]="",0,أقساط_تسديد_القروض[[#This Row],[الفائدة]]+أقساط_تسديد_القروض[[#This Row],[رأس المال]]+أقساط_تسديد_القروض[[#This Row],[ضريبة
الملكية]])</f>
        <v>1446.4461106968645</v>
      </c>
      <c r="I193" s="22">
        <f ca="1">IF(أقساط_تسديد_القروض[[#This Row],[تاريخ
الدفع]]="",0,أقساط_تسديد_القروض[[#This Row],[الرصيد
الافتتاحي]]-أقساط_تسديد_القروض[[#This Row],[رأس المال]])</f>
        <v>130592.07170816495</v>
      </c>
      <c r="J193" s="27">
        <f ca="1">IF(أقساط_تسديد_القروض[[#This Row],[الختامي
الافتتاحي]]&gt;0,الصف_الأخير-ROW(),0)</f>
        <v>170</v>
      </c>
    </row>
    <row r="194" spans="2:10" ht="15" customHeight="1" x14ac:dyDescent="0.2">
      <c r="B194" s="26">
        <f>ROWS($B$4:B194)</f>
        <v>191</v>
      </c>
      <c r="C194" s="28">
        <f ca="1">IF(القيم_التي_تم_إدخالها,IF(أقساط_تسديد_القروض[[#This Row],[الرقم]]&lt;=مدة_القرض,IF(ROW()-ROW(أقساط_تسديد_القروض[[#Headers], [تاريخ
الدفع]])=1,بداية_القرض,IF(I193&gt;0,EDATE(C193,1),"")),""),"")</f>
        <v>49021</v>
      </c>
      <c r="D194" s="22">
        <f ca="1">IF(ROW()-ROW(أقساط_تسديد_القروض[[#Headers], [الرصيد
الافتتاحي]])=1,قيمة_القرض,IF(أقساط_تسديد_القروض[[#This Row],[تاريخ
الدفع]]="",0,INDEX(أقساط_تسديد_القروض[], ROW()-4,8)))</f>
        <v>130592.07170816495</v>
      </c>
      <c r="E194" s="22">
        <f ca="1">IF(القيم_التي_تم_إدخالها,IF(ROW()-ROW(أقساط_تسديد_القروض[[#Headers], [الفائدة]])=1,-IPMT(معدل_الفائدة/12,1,مدة_القرض-ROWS($C$4:C194)+1,أقساط_تسديد_القروض[[#This Row],[الرصيد
الافتتاحي]]),IFERROR(-IPMT(معدل_الفائدة/12,1,أقساط_تسديد_القروض[[#This Row],[المبلغ
المتبقي]],D195),0)),0)</f>
        <v>541.92734205940849</v>
      </c>
      <c r="F194" s="22">
        <f ca="1">IFERROR(IF(AND(القيم_التي_تم_إدخالها,أقساط_تسديد_القروض[[#This Row],[تاريخ
الدفع]]&lt;&gt;""),-PPMT(معدل_الفائدة/12,1,مدة_القرض-ROWS($C$4:C194)+1,أقساط_تسديد_القروض[[#This Row],[الرصيد
الافتتاحي]]),""),0)</f>
        <v>529.50961390692521</v>
      </c>
      <c r="G194" s="22">
        <f ca="1">IF(أقساط_تسديد_القروض[[#This Row],[تاريخ
الدفع]]="",0,قيمة_ضريبة_الملكية)</f>
        <v>375</v>
      </c>
      <c r="H194" s="22">
        <f ca="1">IF(أقساط_تسديد_القروض[[#This Row],[تاريخ
الدفع]]="",0,أقساط_تسديد_القروض[[#This Row],[الفائدة]]+أقساط_تسديد_القروض[[#This Row],[رأس المال]]+أقساط_تسديد_القروض[[#This Row],[ضريبة
الملكية]])</f>
        <v>1446.4369559663337</v>
      </c>
      <c r="I194" s="22">
        <f ca="1">IF(أقساط_تسديد_القروض[[#This Row],[تاريخ
الدفع]]="",0,أقساط_تسديد_القروض[[#This Row],[الرصيد
الافتتاحي]]-أقساط_تسديد_القروض[[#This Row],[رأس المال]])</f>
        <v>130062.56209425803</v>
      </c>
      <c r="J194" s="27">
        <f ca="1">IF(أقساط_تسديد_القروض[[#This Row],[الختامي
الافتتاحي]]&gt;0,الصف_الأخير-ROW(),0)</f>
        <v>169</v>
      </c>
    </row>
    <row r="195" spans="2:10" ht="15" customHeight="1" x14ac:dyDescent="0.2">
      <c r="B195" s="26">
        <f>ROWS($B$4:B195)</f>
        <v>192</v>
      </c>
      <c r="C195" s="28">
        <f ca="1">IF(القيم_التي_تم_إدخالها,IF(أقساط_تسديد_القروض[[#This Row],[الرقم]]&lt;=مدة_القرض,IF(ROW()-ROW(أقساط_تسديد_القروض[[#Headers], [تاريخ
الدفع]])=1,بداية_القرض,IF(I194&gt;0,EDATE(C194,1),"")),""),"")</f>
        <v>49052</v>
      </c>
      <c r="D195" s="22">
        <f ca="1">IF(ROW()-ROW(أقساط_تسديد_القروض[[#Headers], [الرصيد
الافتتاحي]])=1,قيمة_القرض,IF(أقساط_تسديد_القروض[[#This Row],[تاريخ
الدفع]]="",0,INDEX(أقساط_تسديد_القروض[], ROW()-4,8)))</f>
        <v>130062.56209425803</v>
      </c>
      <c r="E195" s="22">
        <f ca="1">IF(القيم_التي_تم_إدخالها,IF(ROW()-ROW(أقساط_تسديد_القروض[[#Headers], [الفائدة]])=1,-IPMT(معدل_الفائدة/12,1,مدة_القرض-ROWS($C$4:C195)+1,أقساط_تسديد_القروض[[#This Row],[الرصيد
الافتتاحي]]),IFERROR(-IPMT(معدل_الفائدة/12,1,أقساط_تسديد_القروض[[#This Row],[المبلغ
المتبقي]],D196),0)),0)</f>
        <v>539.7118591262215</v>
      </c>
      <c r="F195" s="22">
        <f ca="1">IFERROR(IF(AND(القيم_التي_تم_إدخالها,أقساط_تسديد_القروض[[#This Row],[تاريخ
الدفع]]&lt;&gt;""),-PPMT(معدل_الفائدة/12,1,مدة_القرض-ROWS($C$4:C195)+1,أقساط_تسديد_القروض[[#This Row],[الرصيد
الافتتاحي]]),""),0)</f>
        <v>531.71590396487079</v>
      </c>
      <c r="G195" s="22">
        <f ca="1">IF(أقساط_تسديد_القروض[[#This Row],[تاريخ
الدفع]]="",0,قيمة_ضريبة_الملكية)</f>
        <v>375</v>
      </c>
      <c r="H195" s="22">
        <f ca="1">IF(أقساط_تسديد_القروض[[#This Row],[تاريخ
الدفع]]="",0,أقساط_تسديد_القروض[[#This Row],[الفائدة]]+أقساط_تسديد_القروض[[#This Row],[رأس المال]]+أقساط_تسديد_القروض[[#This Row],[ضريبة
الملكية]])</f>
        <v>1446.4277630910924</v>
      </c>
      <c r="I195" s="22">
        <f ca="1">IF(أقساط_تسديد_القروض[[#This Row],[تاريخ
الدفع]]="",0,أقساط_تسديد_القروض[[#This Row],[الرصيد
الافتتاحي]]-أقساط_تسديد_القروض[[#This Row],[رأس المال]])</f>
        <v>129530.84619029316</v>
      </c>
      <c r="J195" s="27">
        <f ca="1">IF(أقساط_تسديد_القروض[[#This Row],[الختامي
الافتتاحي]]&gt;0,الصف_الأخير-ROW(),0)</f>
        <v>168</v>
      </c>
    </row>
    <row r="196" spans="2:10" ht="15" customHeight="1" x14ac:dyDescent="0.2">
      <c r="B196" s="26">
        <f>ROWS($B$4:B196)</f>
        <v>193</v>
      </c>
      <c r="C196" s="28">
        <f ca="1">IF(القيم_التي_تم_إدخالها,IF(أقساط_تسديد_القروض[[#This Row],[الرقم]]&lt;=مدة_القرض,IF(ROW()-ROW(أقساط_تسديد_القروض[[#Headers], [تاريخ
الدفع]])=1,بداية_القرض,IF(I195&gt;0,EDATE(C195,1),"")),""),"")</f>
        <v>49082</v>
      </c>
      <c r="D196" s="22">
        <f ca="1">IF(ROW()-ROW(أقساط_تسديد_القروض[[#Headers], [الرصيد
الافتتاحي]])=1,قيمة_القرض,IF(أقساط_تسديد_القروض[[#This Row],[تاريخ
الدفع]]="",0,INDEX(أقساط_تسديد_القروض[], ROW()-4,8)))</f>
        <v>129530.84619029316</v>
      </c>
      <c r="E196" s="22">
        <f ca="1">IF(القيم_التي_تم_إدخالها,IF(ROW()-ROW(أقساط_تسديد_القروض[[#Headers], [الفائدة]])=1,-IPMT(معدل_الفائدة/12,1,مدة_القرض-ROWS($C$4:C196)+1,أقساط_تسديد_القروض[[#This Row],[الرصيد
الافتتاحي]]),IFERROR(-IPMT(معدل_الفائدة/12,1,أقساط_تسديد_القروض[[#This Row],[المبلغ
المتبقي]],D197),0)),0)</f>
        <v>537.48714501414622</v>
      </c>
      <c r="F196" s="22">
        <f ca="1">IFERROR(IF(AND(القيم_التي_تم_إدخالها,أقساط_تسديد_القروض[[#This Row],[تاريخ
الدفع]]&lt;&gt;""),-PPMT(معدل_الفائدة/12,1,مدة_القرض-ROWS($C$4:C196)+1,أقساط_تسديد_القروض[[#This Row],[الرصيد
الافتتاحي]]),""),0)</f>
        <v>533.93138689805767</v>
      </c>
      <c r="G196" s="22">
        <f ca="1">IF(أقساط_تسديد_القروض[[#This Row],[تاريخ
الدفع]]="",0,قيمة_ضريبة_الملكية)</f>
        <v>375</v>
      </c>
      <c r="H196" s="22">
        <f ca="1">IF(أقساط_تسديد_القروض[[#This Row],[تاريخ
الدفع]]="",0,أقساط_تسديد_القروض[[#This Row],[الفائدة]]+أقساط_تسديد_القروض[[#This Row],[رأس المال]]+أقساط_تسديد_القروض[[#This Row],[ضريبة
الملكية]])</f>
        <v>1446.4185319122039</v>
      </c>
      <c r="I196" s="22">
        <f ca="1">IF(أقساط_تسديد_القروض[[#This Row],[تاريخ
الدفع]]="",0,أقساط_تسديد_القروض[[#This Row],[الرصيد
الافتتاحي]]-أقساط_تسديد_القروض[[#This Row],[رأس المال]])</f>
        <v>128996.91480339511</v>
      </c>
      <c r="J196" s="27">
        <f ca="1">IF(أقساط_تسديد_القروض[[#This Row],[الختامي
الافتتاحي]]&gt;0,الصف_الأخير-ROW(),0)</f>
        <v>167</v>
      </c>
    </row>
    <row r="197" spans="2:10" ht="15" customHeight="1" x14ac:dyDescent="0.2">
      <c r="B197" s="26">
        <f>ROWS($B$4:B197)</f>
        <v>194</v>
      </c>
      <c r="C197" s="28">
        <f ca="1">IF(القيم_التي_تم_إدخالها,IF(أقساط_تسديد_القروض[[#This Row],[الرقم]]&lt;=مدة_القرض,IF(ROW()-ROW(أقساط_تسديد_القروض[[#Headers], [تاريخ
الدفع]])=1,بداية_القرض,IF(I196&gt;0,EDATE(C196,1),"")),""),"")</f>
        <v>49113</v>
      </c>
      <c r="D197" s="22">
        <f ca="1">IF(ROW()-ROW(أقساط_تسديد_القروض[[#Headers], [الرصيد
الافتتاحي]])=1,قيمة_القرض,IF(أقساط_تسديد_القروض[[#This Row],[تاريخ
الدفع]]="",0,INDEX(أقساط_تسديد_القروض[], ROW()-4,8)))</f>
        <v>128996.91480339511</v>
      </c>
      <c r="E197" s="22">
        <f ca="1">IF(القيم_التي_تم_إدخالها,IF(ROW()-ROW(أقساط_تسديد_القروض[[#Headers], [الفائدة]])=1,-IPMT(معدل_الفائدة/12,1,مدة_القرض-ROWS($C$4:C197)+1,أقساط_تسديد_القروض[[#This Row],[الرصيد
الافتتاحي]]),IFERROR(-IPMT(معدل_الفائدة/12,1,أقساط_تسديد_القروض[[#This Row],[المبلغ
المتبقي]],D198),0)),0)</f>
        <v>535.25316125993743</v>
      </c>
      <c r="F197" s="22">
        <f ca="1">IFERROR(IF(AND(القيم_التي_تم_إدخالها,أقساط_تسديد_القروض[[#This Row],[تاريخ
الدفع]]&lt;&gt;""),-PPMT(معدل_الفائدة/12,1,مدة_القرض-ROWS($C$4:C197)+1,أقساط_تسديد_القروض[[#This Row],[الرصيد
الافتتاحي]]),""),0)</f>
        <v>536.15610101013294</v>
      </c>
      <c r="G197" s="22">
        <f ca="1">IF(أقساط_تسديد_القروض[[#This Row],[تاريخ
الدفع]]="",0,قيمة_ضريبة_الملكية)</f>
        <v>375</v>
      </c>
      <c r="H197" s="22">
        <f ca="1">IF(أقساط_تسديد_القروض[[#This Row],[تاريخ
الدفع]]="",0,أقساط_تسديد_القروض[[#This Row],[الفائدة]]+أقساط_تسديد_القروض[[#This Row],[رأس المال]]+أقساط_تسديد_القروض[[#This Row],[ضريبة
الملكية]])</f>
        <v>1446.4092622700705</v>
      </c>
      <c r="I197" s="22">
        <f ca="1">IF(أقساط_تسديد_القروض[[#This Row],[تاريخ
الدفع]]="",0,أقساط_تسديد_القروض[[#This Row],[الرصيد
الافتتاحي]]-أقساط_تسديد_القروض[[#This Row],[رأس المال]])</f>
        <v>128460.75870238498</v>
      </c>
      <c r="J197" s="27">
        <f ca="1">IF(أقساط_تسديد_القروض[[#This Row],[الختامي
الافتتاحي]]&gt;0,الصف_الأخير-ROW(),0)</f>
        <v>166</v>
      </c>
    </row>
    <row r="198" spans="2:10" ht="15" customHeight="1" x14ac:dyDescent="0.2">
      <c r="B198" s="26">
        <f>ROWS($B$4:B198)</f>
        <v>195</v>
      </c>
      <c r="C198" s="28">
        <f ca="1">IF(القيم_التي_تم_إدخالها,IF(أقساط_تسديد_القروض[[#This Row],[الرقم]]&lt;=مدة_القرض,IF(ROW()-ROW(أقساط_تسديد_القروض[[#Headers], [تاريخ
الدفع]])=1,بداية_القرض,IF(I197&gt;0,EDATE(C197,1),"")),""),"")</f>
        <v>49143</v>
      </c>
      <c r="D198" s="22">
        <f ca="1">IF(ROW()-ROW(أقساط_تسديد_القروض[[#Headers], [الرصيد
الافتتاحي]])=1,قيمة_القرض,IF(أقساط_تسديد_القروض[[#This Row],[تاريخ
الدفع]]="",0,INDEX(أقساط_تسديد_القروض[], ROW()-4,8)))</f>
        <v>128460.75870238498</v>
      </c>
      <c r="E198" s="22">
        <f ca="1">IF(القيم_التي_تم_إدخالها,IF(ROW()-ROW(أقساط_تسديد_القروض[[#Headers], [الفائدة]])=1,-IPMT(معدل_الفائدة/12,1,مدة_القرض-ROWS($C$4:C198)+1,أقساط_تسديد_القروض[[#This Row],[الرصيد
الافتتاحي]]),IFERROR(-IPMT(معدل_الفائدة/12,1,أقساط_تسديد_القروض[[#This Row],[المبلغ
المتبقي]],D199),0)),0)</f>
        <v>533.009869240086</v>
      </c>
      <c r="F198" s="22">
        <f ca="1">IFERROR(IF(AND(القيم_التي_تم_إدخالها,أقساط_تسديد_القروض[[#This Row],[تاريخ
الدفع]]&lt;&gt;""),-PPMT(معدل_الفائدة/12,1,مدة_القرض-ROWS($C$4:C198)+1,أقساط_تسديد_القروض[[#This Row],[الرصيد
الافتتاحي]]),""),0)</f>
        <v>538.39008476434174</v>
      </c>
      <c r="G198" s="22">
        <f ca="1">IF(أقساط_تسديد_القروض[[#This Row],[تاريخ
الدفع]]="",0,قيمة_ضريبة_الملكية)</f>
        <v>375</v>
      </c>
      <c r="H198" s="22">
        <f ca="1">IF(أقساط_تسديد_القروض[[#This Row],[تاريخ
الدفع]]="",0,أقساط_تسديد_القروض[[#This Row],[الفائدة]]+أقساط_تسديد_القروض[[#This Row],[رأس المال]]+أقساط_تسديد_القروض[[#This Row],[ضريبة
الملكية]])</f>
        <v>1446.3999540044279</v>
      </c>
      <c r="I198" s="22">
        <f ca="1">IF(أقساط_تسديد_القروض[[#This Row],[تاريخ
الدفع]]="",0,أقساط_تسديد_القروض[[#This Row],[الرصيد
الافتتاحي]]-أقساط_تسديد_القروض[[#This Row],[رأس المال]])</f>
        <v>127922.36861762064</v>
      </c>
      <c r="J198" s="27">
        <f ca="1">IF(أقساط_تسديد_القروض[[#This Row],[الختامي
الافتتاحي]]&gt;0,الصف_الأخير-ROW(),0)</f>
        <v>165</v>
      </c>
    </row>
    <row r="199" spans="2:10" ht="15" customHeight="1" x14ac:dyDescent="0.2">
      <c r="B199" s="26">
        <f>ROWS($B$4:B199)</f>
        <v>196</v>
      </c>
      <c r="C199" s="28">
        <f ca="1">IF(القيم_التي_تم_إدخالها,IF(أقساط_تسديد_القروض[[#This Row],[الرقم]]&lt;=مدة_القرض,IF(ROW()-ROW(أقساط_تسديد_القروض[[#Headers], [تاريخ
الدفع]])=1,بداية_القرض,IF(I198&gt;0,EDATE(C198,1),"")),""),"")</f>
        <v>49174</v>
      </c>
      <c r="D199" s="22">
        <f ca="1">IF(ROW()-ROW(أقساط_تسديد_القروض[[#Headers], [الرصيد
الافتتاحي]])=1,قيمة_القرض,IF(أقساط_تسديد_القروض[[#This Row],[تاريخ
الدفع]]="",0,INDEX(أقساط_تسديد_القروض[], ROW()-4,8)))</f>
        <v>127922.36861762064</v>
      </c>
      <c r="E199" s="22">
        <f ca="1">IF(القيم_التي_تم_إدخالها,IF(ROW()-ROW(أقساط_تسديد_القروض[[#Headers], [الفائدة]])=1,-IPMT(معدل_الفائدة/12,1,مدة_القرض-ROWS($C$4:C199)+1,أقساط_تسديد_القروض[[#This Row],[الرصيد
الافتتاحي]]),IFERROR(-IPMT(معدل_الفائدة/12,1,أقساط_تسديد_القروض[[#This Row],[المبلغ
المتبقي]],D200),0)),0)</f>
        <v>530.75723017015184</v>
      </c>
      <c r="F199" s="22">
        <f ca="1">IFERROR(IF(AND(القيم_التي_تم_إدخالها,أقساط_تسديد_القروض[[#This Row],[تاريخ
الدفع]]&lt;&gt;""),-PPMT(معدل_الفائدة/12,1,مدة_القرض-ROWS($C$4:C199)+1,أقساط_تسديد_القروض[[#This Row],[الرصيد
الافتتاحي]]),""),0)</f>
        <v>540.63337678419327</v>
      </c>
      <c r="G199" s="22">
        <f ca="1">IF(أقساط_تسديد_القروض[[#This Row],[تاريخ
الدفع]]="",0,قيمة_ضريبة_الملكية)</f>
        <v>375</v>
      </c>
      <c r="H199" s="22">
        <f ca="1">IF(أقساط_تسديد_القروض[[#This Row],[تاريخ
الدفع]]="",0,أقساط_تسديد_القروض[[#This Row],[الفائدة]]+أقساط_تسديد_القروض[[#This Row],[رأس المال]]+أقساط_تسديد_القروض[[#This Row],[ضريبة
الملكية]])</f>
        <v>1446.390606954345</v>
      </c>
      <c r="I199" s="22">
        <f ca="1">IF(أقساط_تسديد_القروض[[#This Row],[تاريخ
الدفع]]="",0,أقساط_تسديد_القروض[[#This Row],[الرصيد
الافتتاحي]]-أقساط_تسديد_القروض[[#This Row],[رأس المال]])</f>
        <v>127381.73524083645</v>
      </c>
      <c r="J199" s="27">
        <f ca="1">IF(أقساط_تسديد_القروض[[#This Row],[الختامي
الافتتاحي]]&gt;0,الصف_الأخير-ROW(),0)</f>
        <v>164</v>
      </c>
    </row>
    <row r="200" spans="2:10" ht="15" customHeight="1" x14ac:dyDescent="0.2">
      <c r="B200" s="26">
        <f>ROWS($B$4:B200)</f>
        <v>197</v>
      </c>
      <c r="C200" s="28">
        <f ca="1">IF(القيم_التي_تم_إدخالها,IF(أقساط_تسديد_القروض[[#This Row],[الرقم]]&lt;=مدة_القرض,IF(ROW()-ROW(أقساط_تسديد_القروض[[#Headers], [تاريخ
الدفع]])=1,بداية_القرض,IF(I199&gt;0,EDATE(C199,1),"")),""),"")</f>
        <v>49205</v>
      </c>
      <c r="D200" s="22">
        <f ca="1">IF(ROW()-ROW(أقساط_تسديد_القروض[[#Headers], [الرصيد
الافتتاحي]])=1,قيمة_القرض,IF(أقساط_تسديد_القروض[[#This Row],[تاريخ
الدفع]]="",0,INDEX(أقساط_تسديد_القروض[], ROW()-4,8)))</f>
        <v>127381.73524083645</v>
      </c>
      <c r="E200" s="22">
        <f ca="1">IF(القيم_التي_تم_إدخالها,IF(ROW()-ROW(أقساط_تسديد_القروض[[#Headers], [الفائدة]])=1,-IPMT(معدل_الفائدة/12,1,مدة_القرض-ROWS($C$4:C200)+1,أقساط_تسديد_القروض[[#This Row],[الرصيد
الافتتاحي]]),IFERROR(-IPMT(معدل_الفائدة/12,1,أقساط_تسديد_القروض[[#This Row],[المبلغ
المتبقي]],D201),0)),0)</f>
        <v>528.49520510409309</v>
      </c>
      <c r="F200" s="22">
        <f ca="1">IFERROR(IF(AND(القيم_التي_تم_إدخالها,أقساط_تسديد_القروض[[#This Row],[تاريخ
الدفع]]&lt;&gt;""),-PPMT(معدل_الفائدة/12,1,مدة_القرض-ROWS($C$4:C200)+1,أقساط_تسديد_القروض[[#This Row],[الرصيد
الافتتاحي]]),""),0)</f>
        <v>542.88601585412744</v>
      </c>
      <c r="G200" s="22">
        <f ca="1">IF(أقساط_تسديد_القروض[[#This Row],[تاريخ
الدفع]]="",0,قيمة_ضريبة_الملكية)</f>
        <v>375</v>
      </c>
      <c r="H200" s="22">
        <f ca="1">IF(أقساط_تسديد_القروض[[#This Row],[تاريخ
الدفع]]="",0,أقساط_تسديد_القروض[[#This Row],[الفائدة]]+أقساط_تسديد_القروض[[#This Row],[رأس المال]]+أقساط_تسديد_القروض[[#This Row],[ضريبة
الملكية]])</f>
        <v>1446.3812209582206</v>
      </c>
      <c r="I200" s="22">
        <f ca="1">IF(أقساط_تسديد_القروض[[#This Row],[تاريخ
الدفع]]="",0,أقساط_تسديد_القروض[[#This Row],[الرصيد
الافتتاحي]]-أقساط_تسديد_القروض[[#This Row],[رأس المال]])</f>
        <v>126838.84922498233</v>
      </c>
      <c r="J200" s="27">
        <f ca="1">IF(أقساط_تسديد_القروض[[#This Row],[الختامي
الافتتاحي]]&gt;0,الصف_الأخير-ROW(),0)</f>
        <v>163</v>
      </c>
    </row>
    <row r="201" spans="2:10" ht="15" customHeight="1" x14ac:dyDescent="0.2">
      <c r="B201" s="26">
        <f>ROWS($B$4:B201)</f>
        <v>198</v>
      </c>
      <c r="C201" s="28">
        <f ca="1">IF(القيم_التي_تم_إدخالها,IF(أقساط_تسديد_القروض[[#This Row],[الرقم]]&lt;=مدة_القرض,IF(ROW()-ROW(أقساط_تسديد_القروض[[#Headers], [تاريخ
الدفع]])=1,بداية_القرض,IF(I200&gt;0,EDATE(C200,1),"")),""),"")</f>
        <v>49235</v>
      </c>
      <c r="D201" s="22">
        <f ca="1">IF(ROW()-ROW(أقساط_تسديد_القروض[[#Headers], [الرصيد
الافتتاحي]])=1,قيمة_القرض,IF(أقساط_تسديد_القروض[[#This Row],[تاريخ
الدفع]]="",0,INDEX(أقساط_تسديد_القروض[], ROW()-4,8)))</f>
        <v>126838.84922498233</v>
      </c>
      <c r="E201" s="22">
        <f ca="1">IF(القيم_التي_تم_إدخالها,IF(ROW()-ROW(أقساط_تسديد_القروض[[#Headers], [الفائدة]])=1,-IPMT(معدل_الفائدة/12,1,مدة_القرض-ROWS($C$4:C201)+1,أقساط_تسديد_القروض[[#This Row],[الرصيد
الافتتاحي]]),IFERROR(-IPMT(معدل_الفائدة/12,1,أقساط_تسديد_القروض[[#This Row],[المبلغ
المتبقي]],D202),0)),0)</f>
        <v>526.2237549335922</v>
      </c>
      <c r="F201" s="22">
        <f ca="1">IFERROR(IF(AND(القيم_التي_تم_إدخالها,أقساط_تسديد_القروض[[#This Row],[تاريخ
الدفع]]&lt;&gt;""),-PPMT(معدل_الفائدة/12,1,مدة_القرض-ROWS($C$4:C201)+1,أقساط_تسديد_القروض[[#This Row],[الرصيد
الافتتاحي]]),""),0)</f>
        <v>545.14804092018619</v>
      </c>
      <c r="G201" s="22">
        <f ca="1">IF(أقساط_تسديد_القروض[[#This Row],[تاريخ
الدفع]]="",0,قيمة_ضريبة_الملكية)</f>
        <v>375</v>
      </c>
      <c r="H201" s="22">
        <f ca="1">IF(أقساط_تسديد_القروض[[#This Row],[تاريخ
الدفع]]="",0,أقساط_تسديد_القروض[[#This Row],[الفائدة]]+أقساط_تسديد_القروض[[#This Row],[رأس المال]]+أقساط_تسديد_القروض[[#This Row],[ضريبة
الملكية]])</f>
        <v>1446.3717958537784</v>
      </c>
      <c r="I201" s="22">
        <f ca="1">IF(أقساط_تسديد_القروض[[#This Row],[تاريخ
الدفع]]="",0,أقساط_تسديد_القروض[[#This Row],[الرصيد
الافتتاحي]]-أقساط_تسديد_القروض[[#This Row],[رأس المال]])</f>
        <v>126293.70118406214</v>
      </c>
      <c r="J201" s="27">
        <f ca="1">IF(أقساط_تسديد_القروض[[#This Row],[الختامي
الافتتاحي]]&gt;0,الصف_الأخير-ROW(),0)</f>
        <v>162</v>
      </c>
    </row>
    <row r="202" spans="2:10" ht="15" customHeight="1" x14ac:dyDescent="0.2">
      <c r="B202" s="26">
        <f>ROWS($B$4:B202)</f>
        <v>199</v>
      </c>
      <c r="C202" s="28">
        <f ca="1">IF(القيم_التي_تم_إدخالها,IF(أقساط_تسديد_القروض[[#This Row],[الرقم]]&lt;=مدة_القرض,IF(ROW()-ROW(أقساط_تسديد_القروض[[#Headers], [تاريخ
الدفع]])=1,بداية_القرض,IF(I201&gt;0,EDATE(C201,1),"")),""),"")</f>
        <v>49266</v>
      </c>
      <c r="D202" s="22">
        <f ca="1">IF(ROW()-ROW(أقساط_تسديد_القروض[[#Headers], [الرصيد
الافتتاحي]])=1,قيمة_القرض,IF(أقساط_تسديد_القروض[[#This Row],[تاريخ
الدفع]]="",0,INDEX(أقساط_تسديد_القروض[], ROW()-4,8)))</f>
        <v>126293.70118406214</v>
      </c>
      <c r="E202" s="22">
        <f ca="1">IF(القيم_التي_تم_إدخالها,IF(ROW()-ROW(أقساط_تسديد_القروض[[#Headers], [الفائدة]])=1,-IPMT(معدل_الفائدة/12,1,مدة_القرض-ROWS($C$4:C202)+1,أقساط_تسديد_القروض[[#This Row],[الرصيد
الافتتاحي]]),IFERROR(-IPMT(معدل_الفائدة/12,1,أقساط_تسديد_القروض[[#This Row],[المبلغ
المتبقي]],D203),0)),0)</f>
        <v>523.94284038738112</v>
      </c>
      <c r="F202" s="22">
        <f ca="1">IFERROR(IF(AND(القيم_التي_تم_إدخالها,أقساط_تسديد_القروض[[#This Row],[تاريخ
الدفع]]&lt;&gt;""),-PPMT(معدل_الفائدة/12,1,مدة_القرض-ROWS($C$4:C202)+1,أقساط_تسديد_القروض[[#This Row],[الرصيد
الافتتاحي]]),""),0)</f>
        <v>547.41949109068696</v>
      </c>
      <c r="G202" s="22">
        <f ca="1">IF(أقساط_تسديد_القروض[[#This Row],[تاريخ
الدفع]]="",0,قيمة_ضريبة_الملكية)</f>
        <v>375</v>
      </c>
      <c r="H202" s="22">
        <f ca="1">IF(أقساط_تسديد_القروض[[#This Row],[تاريخ
الدفع]]="",0,أقساط_تسديد_القروض[[#This Row],[الفائدة]]+أقساط_تسديد_القروض[[#This Row],[رأس المال]]+أقساط_تسديد_القروض[[#This Row],[ضريبة
الملكية]])</f>
        <v>1446.362331478068</v>
      </c>
      <c r="I202" s="22">
        <f ca="1">IF(أقساط_تسديد_القروض[[#This Row],[تاريخ
الدفع]]="",0,أقساط_تسديد_القروض[[#This Row],[الرصيد
الافتتاحي]]-أقساط_تسديد_القروض[[#This Row],[رأس المال]])</f>
        <v>125746.28169297146</v>
      </c>
      <c r="J202" s="27">
        <f ca="1">IF(أقساط_تسديد_القروض[[#This Row],[الختامي
الافتتاحي]]&gt;0,الصف_الأخير-ROW(),0)</f>
        <v>161</v>
      </c>
    </row>
    <row r="203" spans="2:10" ht="15" customHeight="1" x14ac:dyDescent="0.2">
      <c r="B203" s="26">
        <f>ROWS($B$4:B203)</f>
        <v>200</v>
      </c>
      <c r="C203" s="28">
        <f ca="1">IF(القيم_التي_تم_إدخالها,IF(أقساط_تسديد_القروض[[#This Row],[الرقم]]&lt;=مدة_القرض,IF(ROW()-ROW(أقساط_تسديد_القروض[[#Headers], [تاريخ
الدفع]])=1,بداية_القرض,IF(I202&gt;0,EDATE(C202,1),"")),""),"")</f>
        <v>49296</v>
      </c>
      <c r="D203" s="22">
        <f ca="1">IF(ROW()-ROW(أقساط_تسديد_القروض[[#Headers], [الرصيد
الافتتاحي]])=1,قيمة_القرض,IF(أقساط_تسديد_القروض[[#This Row],[تاريخ
الدفع]]="",0,INDEX(أقساط_تسديد_القروض[], ROW()-4,8)))</f>
        <v>125746.28169297146</v>
      </c>
      <c r="E203" s="22">
        <f ca="1">IF(القيم_التي_تم_إدخالها,IF(ROW()-ROW(أقساط_تسديد_القروض[[#Headers], [الفائدة]])=1,-IPMT(معدل_الفائدة/12,1,مدة_القرض-ROWS($C$4:C203)+1,أقساط_تسديد_القروض[[#This Row],[الرصيد
الافتتاحي]]),IFERROR(-IPMT(معدل_الفائدة/12,1,أقساط_تسديد_القروض[[#This Row],[المبلغ
المتبقي]],D204),0)),0)</f>
        <v>521.65242203056061</v>
      </c>
      <c r="F203" s="22">
        <f ca="1">IFERROR(IF(AND(القيم_التي_تم_إدخالها,أقساط_تسديد_القروض[[#This Row],[تاريخ
الدفع]]&lt;&gt;""),-PPMT(معدل_الفائدة/12,1,مدة_القرض-ROWS($C$4:C203)+1,أقساط_تسديد_القروض[[#This Row],[الرصيد
الافتتاحي]]),""),0)</f>
        <v>549.70040563689827</v>
      </c>
      <c r="G203" s="22">
        <f ca="1">IF(أقساط_تسديد_القروض[[#This Row],[تاريخ
الدفع]]="",0,قيمة_ضريبة_الملكية)</f>
        <v>375</v>
      </c>
      <c r="H203" s="22">
        <f ca="1">IF(أقساط_تسديد_القروض[[#This Row],[تاريخ
الدفع]]="",0,أقساط_تسديد_القروض[[#This Row],[الفائدة]]+أقساط_تسديد_القروض[[#This Row],[رأس المال]]+أقساط_تسديد_القروض[[#This Row],[ضريبة
الملكية]])</f>
        <v>1446.3528276674588</v>
      </c>
      <c r="I203" s="22">
        <f ca="1">IF(أقساط_تسديد_القروض[[#This Row],[تاريخ
الدفع]]="",0,أقساط_تسديد_القروض[[#This Row],[الرصيد
الافتتاحي]]-أقساط_تسديد_القروض[[#This Row],[رأس المال]])</f>
        <v>125196.58128733456</v>
      </c>
      <c r="J203" s="27">
        <f ca="1">IF(أقساط_تسديد_القروض[[#This Row],[الختامي
الافتتاحي]]&gt;0,الصف_الأخير-ROW(),0)</f>
        <v>160</v>
      </c>
    </row>
    <row r="204" spans="2:10" ht="15" customHeight="1" x14ac:dyDescent="0.2">
      <c r="B204" s="26">
        <f>ROWS($B$4:B204)</f>
        <v>201</v>
      </c>
      <c r="C204" s="28">
        <f ca="1">IF(القيم_التي_تم_إدخالها,IF(أقساط_تسديد_القروض[[#This Row],[الرقم]]&lt;=مدة_القرض,IF(ROW()-ROW(أقساط_تسديد_القروض[[#Headers], [تاريخ
الدفع]])=1,بداية_القرض,IF(I203&gt;0,EDATE(C203,1),"")),""),"")</f>
        <v>49327</v>
      </c>
      <c r="D204" s="22">
        <f ca="1">IF(ROW()-ROW(أقساط_تسديد_القروض[[#Headers], [الرصيد
الافتتاحي]])=1,قيمة_القرض,IF(أقساط_تسديد_القروض[[#This Row],[تاريخ
الدفع]]="",0,INDEX(أقساط_تسديد_القروض[], ROW()-4,8)))</f>
        <v>125196.58128733456</v>
      </c>
      <c r="E204" s="22">
        <f ca="1">IF(القيم_التي_تم_إدخالها,IF(ROW()-ROW(أقساط_تسديد_القروض[[#Headers], [الفائدة]])=1,-IPMT(معدل_الفائدة/12,1,مدة_القرض-ROWS($C$4:C204)+1,أقساط_تسديد_القروض[[#This Row],[الرصيد
الافتتاحي]]),IFERROR(-IPMT(معدل_الفائدة/12,1,أقساط_تسديد_القروض[[#This Row],[المبلغ
المتبقي]],D205),0)),0)</f>
        <v>519.35246026392019</v>
      </c>
      <c r="F204" s="22">
        <f ca="1">IFERROR(IF(AND(القيم_التي_تم_إدخالها,أقساط_تسديد_القروض[[#This Row],[تاريخ
الدفع]]&lt;&gt;""),-PPMT(معدل_الفائدة/12,1,مدة_القرض-ROWS($C$4:C204)+1,أقساط_تسديد_القروض[[#This Row],[الرصيد
الافتتاحي]]),""),0)</f>
        <v>551.99082399371878</v>
      </c>
      <c r="G204" s="22">
        <f ca="1">IF(أقساط_تسديد_القروض[[#This Row],[تاريخ
الدفع]]="",0,قيمة_ضريبة_الملكية)</f>
        <v>375</v>
      </c>
      <c r="H204" s="22">
        <f ca="1">IF(أقساط_تسديد_القروض[[#This Row],[تاريخ
الدفع]]="",0,أقساط_تسديد_القروض[[#This Row],[الفائدة]]+أقساط_تسديد_القروض[[#This Row],[رأس المال]]+أقساط_تسديد_القروض[[#This Row],[ضريبة
الملكية]])</f>
        <v>1446.343284257639</v>
      </c>
      <c r="I204" s="22">
        <f ca="1">IF(أقساط_تسديد_القروض[[#This Row],[تاريخ
الدفع]]="",0,أقساط_تسديد_القروض[[#This Row],[الرصيد
الافتتاحي]]-أقساط_تسديد_القروض[[#This Row],[رأس المال]])</f>
        <v>124644.59046334084</v>
      </c>
      <c r="J204" s="27">
        <f ca="1">IF(أقساط_تسديد_القروض[[#This Row],[الختامي
الافتتاحي]]&gt;0,الصف_الأخير-ROW(),0)</f>
        <v>159</v>
      </c>
    </row>
    <row r="205" spans="2:10" ht="15" customHeight="1" x14ac:dyDescent="0.2">
      <c r="B205" s="26">
        <f>ROWS($B$4:B205)</f>
        <v>202</v>
      </c>
      <c r="C205" s="28">
        <f ca="1">IF(القيم_التي_تم_إدخالها,IF(أقساط_تسديد_القروض[[#This Row],[الرقم]]&lt;=مدة_القرض,IF(ROW()-ROW(أقساط_تسديد_القروض[[#Headers], [تاريخ
الدفع]])=1,بداية_القرض,IF(I204&gt;0,EDATE(C204,1),"")),""),"")</f>
        <v>49358</v>
      </c>
      <c r="D205" s="22">
        <f ca="1">IF(ROW()-ROW(أقساط_تسديد_القروض[[#Headers], [الرصيد
الافتتاحي]])=1,قيمة_القرض,IF(أقساط_تسديد_القروض[[#This Row],[تاريخ
الدفع]]="",0,INDEX(أقساط_تسديد_القروض[], ROW()-4,8)))</f>
        <v>124644.59046334084</v>
      </c>
      <c r="E205" s="22">
        <f ca="1">IF(القيم_التي_تم_إدخالها,IF(ROW()-ROW(أقساط_تسديد_القروض[[#Headers], [الفائدة]])=1,-IPMT(معدل_الفائدة/12,1,مدة_القرض-ROWS($C$4:C205)+1,أقساط_تسديد_القروض[[#This Row],[الرصيد
الافتتاحي]]),IFERROR(-IPMT(معدل_الفائدة/12,1,أقساط_تسديد_القروض[[#This Row],[المبلغ
المتبقي]],D206),0)),0)</f>
        <v>517.04291532325203</v>
      </c>
      <c r="F205" s="22">
        <f ca="1">IFERROR(IF(AND(القيم_التي_تم_إدخالها,أقساط_تسديد_القروض[[#This Row],[تاريخ
الدفع]]&lt;&gt;""),-PPMT(معدل_الفائدة/12,1,مدة_القرض-ROWS($C$4:C205)+1,أقساط_تسديد_القروض[[#This Row],[الرصيد
الافتتاحي]]),""),0)</f>
        <v>554.2907857603592</v>
      </c>
      <c r="G205" s="22">
        <f ca="1">IF(أقساط_تسديد_القروض[[#This Row],[تاريخ
الدفع]]="",0,قيمة_ضريبة_الملكية)</f>
        <v>375</v>
      </c>
      <c r="H205" s="22">
        <f ca="1">IF(أقساط_تسديد_القروض[[#This Row],[تاريخ
الدفع]]="",0,أقساط_تسديد_القروض[[#This Row],[الفائدة]]+أقساط_تسديد_القروض[[#This Row],[رأس المال]]+أقساط_تسديد_القروض[[#This Row],[ضريبة
الملكية]])</f>
        <v>1446.3337010836112</v>
      </c>
      <c r="I205" s="22">
        <f ca="1">IF(أقساط_تسديد_القروض[[#This Row],[تاريخ
الدفع]]="",0,أقساط_تسديد_القروض[[#This Row],[الرصيد
الافتتاحي]]-أقساط_تسديد_القروض[[#This Row],[رأس المال]])</f>
        <v>124090.29967758048</v>
      </c>
      <c r="J205" s="27">
        <f ca="1">IF(أقساط_تسديد_القروض[[#This Row],[الختامي
الافتتاحي]]&gt;0,الصف_الأخير-ROW(),0)</f>
        <v>158</v>
      </c>
    </row>
    <row r="206" spans="2:10" ht="15" customHeight="1" x14ac:dyDescent="0.2">
      <c r="B206" s="26">
        <f>ROWS($B$4:B206)</f>
        <v>203</v>
      </c>
      <c r="C206" s="28">
        <f ca="1">IF(القيم_التي_تم_إدخالها,IF(أقساط_تسديد_القروض[[#This Row],[الرقم]]&lt;=مدة_القرض,IF(ROW()-ROW(أقساط_تسديد_القروض[[#Headers], [تاريخ
الدفع]])=1,بداية_القرض,IF(I205&gt;0,EDATE(C205,1),"")),""),"")</f>
        <v>49386</v>
      </c>
      <c r="D206" s="22">
        <f ca="1">IF(ROW()-ROW(أقساط_تسديد_القروض[[#Headers], [الرصيد
الافتتاحي]])=1,قيمة_القرض,IF(أقساط_تسديد_القروض[[#This Row],[تاريخ
الدفع]]="",0,INDEX(أقساط_تسديد_القروض[], ROW()-4,8)))</f>
        <v>124090.29967758048</v>
      </c>
      <c r="E206" s="22">
        <f ca="1">IF(القيم_التي_تم_إدخالها,IF(ROW()-ROW(أقساط_تسديد_القروض[[#Headers], [الفائدة]])=1,-IPMT(معدل_الفائدة/12,1,مدة_القرض-ROWS($C$4:C206)+1,أقساط_تسديد_القروض[[#This Row],[الرصيد
الافتتاحي]]),IFERROR(-IPMT(معدل_الفائدة/12,1,أقساط_تسديد_القروض[[#This Row],[المبلغ
المتبقي]],D207),0)),0)</f>
        <v>514.7237472786644</v>
      </c>
      <c r="F206" s="22">
        <f ca="1">IFERROR(IF(AND(القيم_التي_تم_إدخالها,أقساط_تسديد_القروض[[#This Row],[تاريخ
الدفع]]&lt;&gt;""),-PPMT(معدل_الفائدة/12,1,مدة_القرض-ROWS($C$4:C206)+1,أقساط_تسديد_القروض[[#This Row],[الرصيد
الافتتاحي]]),""),0)</f>
        <v>556.60033070102747</v>
      </c>
      <c r="G206" s="22">
        <f ca="1">IF(أقساط_تسديد_القروض[[#This Row],[تاريخ
الدفع]]="",0,قيمة_ضريبة_الملكية)</f>
        <v>375</v>
      </c>
      <c r="H206" s="22">
        <f ca="1">IF(أقساط_تسديد_القروض[[#This Row],[تاريخ
الدفع]]="",0,أقساط_تسديد_القروض[[#This Row],[الفائدة]]+أقساط_تسديد_القروض[[#This Row],[رأس المال]]+أقساط_تسديد_القروض[[#This Row],[ضريبة
الملكية]])</f>
        <v>1446.324077979692</v>
      </c>
      <c r="I206" s="22">
        <f ca="1">IF(أقساط_تسديد_القروض[[#This Row],[تاريخ
الدفع]]="",0,أقساط_تسديد_القروض[[#This Row],[الرصيد
الافتتاحي]]-أقساط_تسديد_القروض[[#This Row],[رأس المال]])</f>
        <v>123533.69934687945</v>
      </c>
      <c r="J206" s="27">
        <f ca="1">IF(أقساط_تسديد_القروض[[#This Row],[الختامي
الافتتاحي]]&gt;0,الصف_الأخير-ROW(),0)</f>
        <v>157</v>
      </c>
    </row>
    <row r="207" spans="2:10" ht="15" customHeight="1" x14ac:dyDescent="0.2">
      <c r="B207" s="26">
        <f>ROWS($B$4:B207)</f>
        <v>204</v>
      </c>
      <c r="C207" s="28">
        <f ca="1">IF(القيم_التي_تم_إدخالها,IF(أقساط_تسديد_القروض[[#This Row],[الرقم]]&lt;=مدة_القرض,IF(ROW()-ROW(أقساط_تسديد_القروض[[#Headers], [تاريخ
الدفع]])=1,بداية_القرض,IF(I206&gt;0,EDATE(C206,1),"")),""),"")</f>
        <v>49417</v>
      </c>
      <c r="D207" s="22">
        <f ca="1">IF(ROW()-ROW(أقساط_تسديد_القروض[[#Headers], [الرصيد
الافتتاحي]])=1,قيمة_القرض,IF(أقساط_تسديد_القروض[[#This Row],[تاريخ
الدفع]]="",0,INDEX(أقساط_تسديد_القروض[], ROW()-4,8)))</f>
        <v>123533.69934687945</v>
      </c>
      <c r="E207" s="22">
        <f ca="1">IF(القيم_التي_تم_إدخالها,IF(ROW()-ROW(أقساط_تسديد_القروض[[#Headers], [الفائدة]])=1,-IPMT(معدل_الفائدة/12,1,مدة_القرض-ROWS($C$4:C207)+1,أقساط_تسديد_القروض[[#This Row],[الرصيد
الافتتاحي]]),IFERROR(-IPMT(معدل_الفائدة/12,1,أقساط_تسديد_القروض[[#This Row],[المبلغ
المتبقي]],D208),0)),0)</f>
        <v>512.39491603389104</v>
      </c>
      <c r="F207" s="22">
        <f ca="1">IFERROR(IF(AND(القيم_التي_تم_إدخالها,أقساط_تسديد_القروض[[#This Row],[تاريخ
الدفع]]&lt;&gt;""),-PPMT(معدل_الفائدة/12,1,مدة_القرض-ROWS($C$4:C207)+1,أقساط_تسديد_القروض[[#This Row],[الرصيد
الافتتاحي]]),""),0)</f>
        <v>558.9194987456151</v>
      </c>
      <c r="G207" s="22">
        <f ca="1">IF(أقساط_تسديد_القروض[[#This Row],[تاريخ
الدفع]]="",0,قيمة_ضريبة_الملكية)</f>
        <v>375</v>
      </c>
      <c r="H207" s="22">
        <f ca="1">IF(أقساط_تسديد_القروض[[#This Row],[تاريخ
الدفع]]="",0,أقساط_تسديد_القروض[[#This Row],[الفائدة]]+أقساط_تسديد_القروض[[#This Row],[رأس المال]]+أقساط_تسديد_القروض[[#This Row],[ضريبة
الملكية]])</f>
        <v>1446.314414779506</v>
      </c>
      <c r="I207" s="22">
        <f ca="1">IF(أقساط_تسديد_القروض[[#This Row],[تاريخ
الدفع]]="",0,أقساط_تسديد_القروض[[#This Row],[الرصيد
الافتتاحي]]-أقساط_تسديد_القروض[[#This Row],[رأس المال]])</f>
        <v>122974.77984813384</v>
      </c>
      <c r="J207" s="27">
        <f ca="1">IF(أقساط_تسديد_القروض[[#This Row],[الختامي
الافتتاحي]]&gt;0,الصف_الأخير-ROW(),0)</f>
        <v>156</v>
      </c>
    </row>
    <row r="208" spans="2:10" ht="15" customHeight="1" x14ac:dyDescent="0.2">
      <c r="B208" s="26">
        <f>ROWS($B$4:B208)</f>
        <v>205</v>
      </c>
      <c r="C208" s="28">
        <f ca="1">IF(القيم_التي_تم_إدخالها,IF(أقساط_تسديد_القروض[[#This Row],[الرقم]]&lt;=مدة_القرض,IF(ROW()-ROW(أقساط_تسديد_القروض[[#Headers], [تاريخ
الدفع]])=1,بداية_القرض,IF(I207&gt;0,EDATE(C207,1),"")),""),"")</f>
        <v>49447</v>
      </c>
      <c r="D208" s="22">
        <f ca="1">IF(ROW()-ROW(أقساط_تسديد_القروض[[#Headers], [الرصيد
الافتتاحي]])=1,قيمة_القرض,IF(أقساط_تسديد_القروض[[#This Row],[تاريخ
الدفع]]="",0,INDEX(أقساط_تسديد_القروض[], ROW()-4,8)))</f>
        <v>122974.77984813384</v>
      </c>
      <c r="E208" s="22">
        <f ca="1">IF(القيم_التي_تم_إدخالها,IF(ROW()-ROW(أقساط_تسديد_القروض[[#Headers], [الفائدة]])=1,-IPMT(معدل_الفائدة/12,1,مدة_القرض-ROWS($C$4:C208)+1,أقساط_تسديد_القروض[[#This Row],[الرصيد
الافتتاحي]]),IFERROR(-IPMT(معدل_الفائدة/12,1,أقساط_تسديد_القروض[[#This Row],[المبلغ
المتبقي]],D209),0)),0)</f>
        <v>510.05638132559773</v>
      </c>
      <c r="F208" s="22">
        <f ca="1">IFERROR(IF(AND(القيم_التي_تم_إدخالها,أقساط_تسديد_القروض[[#This Row],[تاريخ
الدفع]]&lt;&gt;""),-PPMT(معدل_الفائدة/12,1,مدة_القرض-ROWS($C$4:C208)+1,أقساط_تسديد_القروض[[#This Row],[الرصيد
الافتتاحي]]),""),0)</f>
        <v>561.24832999038836</v>
      </c>
      <c r="G208" s="22">
        <f ca="1">IF(أقساط_تسديد_القروض[[#This Row],[تاريخ
الدفع]]="",0,قيمة_ضريبة_الملكية)</f>
        <v>375</v>
      </c>
      <c r="H208" s="22">
        <f ca="1">IF(أقساط_تسديد_القروض[[#This Row],[تاريخ
الدفع]]="",0,أقساط_تسديد_القروض[[#This Row],[الفائدة]]+أقساط_تسديد_القروض[[#This Row],[رأس المال]]+أقساط_تسديد_القروض[[#This Row],[ضريبة
الملكية]])</f>
        <v>1446.304711315986</v>
      </c>
      <c r="I208" s="22">
        <f ca="1">IF(أقساط_تسديد_القروض[[#This Row],[تاريخ
الدفع]]="",0,أقساط_تسديد_القروض[[#This Row],[الرصيد
الافتتاحي]]-أقساط_تسديد_القروض[[#This Row],[رأس المال]])</f>
        <v>122413.53151814346</v>
      </c>
      <c r="J208" s="27">
        <f ca="1">IF(أقساط_تسديد_القروض[[#This Row],[الختامي
الافتتاحي]]&gt;0,الصف_الأخير-ROW(),0)</f>
        <v>155</v>
      </c>
    </row>
    <row r="209" spans="2:10" ht="15" customHeight="1" x14ac:dyDescent="0.2">
      <c r="B209" s="26">
        <f>ROWS($B$4:B209)</f>
        <v>206</v>
      </c>
      <c r="C209" s="28">
        <f ca="1">IF(القيم_التي_تم_إدخالها,IF(أقساط_تسديد_القروض[[#This Row],[الرقم]]&lt;=مدة_القرض,IF(ROW()-ROW(أقساط_تسديد_القروض[[#Headers], [تاريخ
الدفع]])=1,بداية_القرض,IF(I208&gt;0,EDATE(C208,1),"")),""),"")</f>
        <v>49478</v>
      </c>
      <c r="D209" s="22">
        <f ca="1">IF(ROW()-ROW(أقساط_تسديد_القروض[[#Headers], [الرصيد
الافتتاحي]])=1,قيمة_القرض,IF(أقساط_تسديد_القروض[[#This Row],[تاريخ
الدفع]]="",0,INDEX(أقساط_تسديد_القروض[], ROW()-4,8)))</f>
        <v>122413.53151814346</v>
      </c>
      <c r="E209" s="22">
        <f ca="1">IF(القيم_التي_تم_إدخالها,IF(ROW()-ROW(أقساط_تسديد_القروض[[#Headers], [الفائدة]])=1,-IPMT(معدل_الفائدة/12,1,مدة_القرض-ROWS($C$4:C209)+1,أقساط_تسديد_القروض[[#This Row],[الرصيد
الافتتاحي]]),IFERROR(-IPMT(معدل_الفائدة/12,1,أقساط_تسديد_القروض[[#This Row],[المبلغ
المتبقي]],D210),0)),0)</f>
        <v>507.70810272268659</v>
      </c>
      <c r="F209" s="22">
        <f ca="1">IFERROR(IF(AND(القيم_التي_تم_إدخالها,أقساط_تسديد_القروض[[#This Row],[تاريخ
الدفع]]&lt;&gt;""),-PPMT(معدل_الفائدة/12,1,مدة_القرض-ROWS($C$4:C209)+1,أقساط_تسديد_القروض[[#This Row],[الرصيد
الافتتاحي]]),""),0)</f>
        <v>563.58686469868178</v>
      </c>
      <c r="G209" s="22">
        <f ca="1">IF(أقساط_تسديد_القروض[[#This Row],[تاريخ
الدفع]]="",0,قيمة_ضريبة_الملكية)</f>
        <v>375</v>
      </c>
      <c r="H209" s="22">
        <f ca="1">IF(أقساط_تسديد_القروض[[#This Row],[تاريخ
الدفع]]="",0,أقساط_تسديد_القروض[[#This Row],[الفائدة]]+أقساط_تسديد_القروض[[#This Row],[رأس المال]]+أقساط_تسديد_القروض[[#This Row],[ضريبة
الملكية]])</f>
        <v>1446.2949674213683</v>
      </c>
      <c r="I209" s="22">
        <f ca="1">IF(أقساط_تسديد_القروض[[#This Row],[تاريخ
الدفع]]="",0,أقساط_تسديد_القروض[[#This Row],[الرصيد
الافتتاحي]]-أقساط_تسديد_القروض[[#This Row],[رأس المال]])</f>
        <v>121849.94465344478</v>
      </c>
      <c r="J209" s="27">
        <f ca="1">IF(أقساط_تسديد_القروض[[#This Row],[الختامي
الافتتاحي]]&gt;0,الصف_الأخير-ROW(),0)</f>
        <v>154</v>
      </c>
    </row>
    <row r="210" spans="2:10" ht="15" customHeight="1" x14ac:dyDescent="0.2">
      <c r="B210" s="26">
        <f>ROWS($B$4:B210)</f>
        <v>207</v>
      </c>
      <c r="C210" s="28">
        <f ca="1">IF(القيم_التي_تم_إدخالها,IF(أقساط_تسديد_القروض[[#This Row],[الرقم]]&lt;=مدة_القرض,IF(ROW()-ROW(أقساط_تسديد_القروض[[#Headers], [تاريخ
الدفع]])=1,بداية_القرض,IF(I209&gt;0,EDATE(C209,1),"")),""),"")</f>
        <v>49508</v>
      </c>
      <c r="D210" s="22">
        <f ca="1">IF(ROW()-ROW(أقساط_تسديد_القروض[[#Headers], [الرصيد
الافتتاحي]])=1,قيمة_القرض,IF(أقساط_تسديد_القروض[[#This Row],[تاريخ
الدفع]]="",0,INDEX(أقساط_تسديد_القروض[], ROW()-4,8)))</f>
        <v>121849.94465344478</v>
      </c>
      <c r="E210" s="22">
        <f ca="1">IF(القيم_التي_تم_إدخالها,IF(ROW()-ROW(أقساط_تسديد_القروض[[#Headers], [الفائدة]])=1,-IPMT(معدل_الفائدة/12,1,مدة_القرض-ROWS($C$4:C210)+1,أقساط_تسديد_القروض[[#This Row],[الرصيد
الافتتاحي]]),IFERROR(-IPMT(معدل_الفائدة/12,1,أقساط_تسديد_القروض[[#This Row],[المبلغ
المتبقي]],D211),0)),0)</f>
        <v>505.35003962559659</v>
      </c>
      <c r="F210" s="22">
        <f ca="1">IFERROR(IF(AND(القيم_التي_تم_إدخالها,أقساط_تسديد_القروض[[#This Row],[تاريخ
الدفع]]&lt;&gt;""),-PPMT(معدل_الفائدة/12,1,مدة_القرض-ROWS($C$4:C210)+1,أقساط_تسديد_القروض[[#This Row],[الرصيد
الافتتاحي]]),""),0)</f>
        <v>565.93514330159292</v>
      </c>
      <c r="G210" s="22">
        <f ca="1">IF(أقساط_تسديد_القروض[[#This Row],[تاريخ
الدفع]]="",0,قيمة_ضريبة_الملكية)</f>
        <v>375</v>
      </c>
      <c r="H210" s="22">
        <f ca="1">IF(أقساط_تسديد_القروض[[#This Row],[تاريخ
الدفع]]="",0,أقساط_تسديد_القروض[[#This Row],[الفائدة]]+أقساط_تسديد_القروض[[#This Row],[رأس المال]]+أقساط_تسديد_القروض[[#This Row],[ضريبة
الملكية]])</f>
        <v>1446.2851829271895</v>
      </c>
      <c r="I210" s="22">
        <f ca="1">IF(أقساط_تسديد_القروض[[#This Row],[تاريخ
الدفع]]="",0,أقساط_تسديد_القروض[[#This Row],[الرصيد
الافتتاحي]]-أقساط_تسديد_القروض[[#This Row],[رأس المال]])</f>
        <v>121284.00951014318</v>
      </c>
      <c r="J210" s="27">
        <f ca="1">IF(أقساط_تسديد_القروض[[#This Row],[الختامي
الافتتاحي]]&gt;0,الصف_الأخير-ROW(),0)</f>
        <v>153</v>
      </c>
    </row>
    <row r="211" spans="2:10" ht="15" customHeight="1" x14ac:dyDescent="0.2">
      <c r="B211" s="26">
        <f>ROWS($B$4:B211)</f>
        <v>208</v>
      </c>
      <c r="C211" s="28">
        <f ca="1">IF(القيم_التي_تم_إدخالها,IF(أقساط_تسديد_القروض[[#This Row],[الرقم]]&lt;=مدة_القرض,IF(ROW()-ROW(أقساط_تسديد_القروض[[#Headers], [تاريخ
الدفع]])=1,بداية_القرض,IF(I210&gt;0,EDATE(C210,1),"")),""),"")</f>
        <v>49539</v>
      </c>
      <c r="D211" s="22">
        <f ca="1">IF(ROW()-ROW(أقساط_تسديد_القروض[[#Headers], [الرصيد
الافتتاحي]])=1,قيمة_القرض,IF(أقساط_تسديد_القروض[[#This Row],[تاريخ
الدفع]]="",0,INDEX(أقساط_تسديد_القروض[], ROW()-4,8)))</f>
        <v>121284.00951014318</v>
      </c>
      <c r="E211" s="22">
        <f ca="1">IF(القيم_التي_تم_إدخالها,IF(ROW()-ROW(أقساط_تسديد_القروض[[#Headers], [الفائدة]])=1,-IPMT(معدل_الفائدة/12,1,مدة_القرض-ROWS($C$4:C211)+1,أقساط_تسديد_القروض[[#This Row],[الرصيد
الافتتاحي]]),IFERROR(-IPMT(معدل_الفائدة/12,1,أقساط_تسديد_القروض[[#This Row],[المبلغ
المتبقي]],D212),0)),0)</f>
        <v>502.98215126560206</v>
      </c>
      <c r="F211" s="22">
        <f ca="1">IFERROR(IF(AND(القيم_التي_تم_إدخالها,أقساط_تسديد_القروض[[#This Row],[تاريخ
الدفع]]&lt;&gt;""),-PPMT(معدل_الفائدة/12,1,مدة_القرض-ROWS($C$4:C211)+1,أقساط_تسديد_القروض[[#This Row],[الرصيد
الافتتاحي]]),""),0)</f>
        <v>568.29320639868274</v>
      </c>
      <c r="G211" s="22">
        <f ca="1">IF(أقساط_تسديد_القروض[[#This Row],[تاريخ
الدفع]]="",0,قيمة_ضريبة_الملكية)</f>
        <v>375</v>
      </c>
      <c r="H211" s="22">
        <f ca="1">IF(أقساط_تسديد_القروض[[#This Row],[تاريخ
الدفع]]="",0,أقساط_تسديد_القروض[[#This Row],[الفائدة]]+أقساط_تسديد_القروض[[#This Row],[رأس المال]]+أقساط_تسديد_القروض[[#This Row],[ضريبة
الملكية]])</f>
        <v>1446.2753576642849</v>
      </c>
      <c r="I211" s="22">
        <f ca="1">IF(أقساط_تسديد_القروض[[#This Row],[تاريخ
الدفع]]="",0,أقساط_تسديد_القروض[[#This Row],[الرصيد
الافتتاحي]]-أقساط_تسديد_القروض[[#This Row],[رأس المال]])</f>
        <v>120715.7163037445</v>
      </c>
      <c r="J211" s="27">
        <f ca="1">IF(أقساط_تسديد_القروض[[#This Row],[الختامي
الافتتاحي]]&gt;0,الصف_الأخير-ROW(),0)</f>
        <v>152</v>
      </c>
    </row>
    <row r="212" spans="2:10" ht="15" customHeight="1" x14ac:dyDescent="0.2">
      <c r="B212" s="26">
        <f>ROWS($B$4:B212)</f>
        <v>209</v>
      </c>
      <c r="C212" s="28">
        <f ca="1">IF(القيم_التي_تم_إدخالها,IF(أقساط_تسديد_القروض[[#This Row],[الرقم]]&lt;=مدة_القرض,IF(ROW()-ROW(أقساط_تسديد_القروض[[#Headers], [تاريخ
الدفع]])=1,بداية_القرض,IF(I211&gt;0,EDATE(C211,1),"")),""),"")</f>
        <v>49570</v>
      </c>
      <c r="D212" s="22">
        <f ca="1">IF(ROW()-ROW(أقساط_تسديد_القروض[[#Headers], [الرصيد
الافتتاحي]])=1,قيمة_القرض,IF(أقساط_تسديد_القروض[[#This Row],[تاريخ
الدفع]]="",0,INDEX(أقساط_تسديد_القروض[], ROW()-4,8)))</f>
        <v>120715.7163037445</v>
      </c>
      <c r="E212" s="22">
        <f ca="1">IF(القيم_التي_تم_إدخالها,IF(ROW()-ROW(أقساط_تسديد_القروض[[#Headers], [الفائدة]])=1,-IPMT(معدل_الفائدة/12,1,مدة_القرض-ROWS($C$4:C212)+1,أقساط_تسديد_القروض[[#This Row],[الرصيد
الافتتاحي]]),IFERROR(-IPMT(معدل_الفائدة/12,1,أقساط_تسديد_القروض[[#This Row],[المبلغ
المتبقي]],D213),0)),0)</f>
        <v>500.60439670410761</v>
      </c>
      <c r="F212" s="22">
        <f ca="1">IFERROR(IF(AND(القيم_التي_تم_إدخالها,أقساط_تسديد_القروض[[#This Row],[تاريخ
الدفع]]&lt;&gt;""),-PPMT(معدل_الفائدة/12,1,مدة_القرض-ROWS($C$4:C212)+1,أقساط_تسديد_القروض[[#This Row],[الرصيد
الافتتاحي]]),""),0)</f>
        <v>570.66109475867745</v>
      </c>
      <c r="G212" s="22">
        <f ca="1">IF(أقساط_تسديد_القروض[[#This Row],[تاريخ
الدفع]]="",0,قيمة_ضريبة_الملكية)</f>
        <v>375</v>
      </c>
      <c r="H212" s="22">
        <f ca="1">IF(أقساط_تسديد_القروض[[#This Row],[تاريخ
الدفع]]="",0,أقساط_تسديد_القروض[[#This Row],[الفائدة]]+أقساط_تسديد_القروض[[#This Row],[رأس المال]]+أقساط_تسديد_القروض[[#This Row],[ضريبة
الملكية]])</f>
        <v>1446.2654914627851</v>
      </c>
      <c r="I212" s="22">
        <f ca="1">IF(أقساط_تسديد_القروض[[#This Row],[تاريخ
الدفع]]="",0,أقساط_تسديد_القروض[[#This Row],[الرصيد
الافتتاحي]]-أقساط_تسديد_القروض[[#This Row],[رأس المال]])</f>
        <v>120145.05520898582</v>
      </c>
      <c r="J212" s="27">
        <f ca="1">IF(أقساط_تسديد_القروض[[#This Row],[الختامي
الافتتاحي]]&gt;0,الصف_الأخير-ROW(),0)</f>
        <v>151</v>
      </c>
    </row>
    <row r="213" spans="2:10" ht="15" customHeight="1" x14ac:dyDescent="0.2">
      <c r="B213" s="26">
        <f>ROWS($B$4:B213)</f>
        <v>210</v>
      </c>
      <c r="C213" s="28">
        <f ca="1">IF(القيم_التي_تم_إدخالها,IF(أقساط_تسديد_القروض[[#This Row],[الرقم]]&lt;=مدة_القرض,IF(ROW()-ROW(أقساط_تسديد_القروض[[#Headers], [تاريخ
الدفع]])=1,بداية_القرض,IF(I212&gt;0,EDATE(C212,1),"")),""),"")</f>
        <v>49600</v>
      </c>
      <c r="D213" s="22">
        <f ca="1">IF(ROW()-ROW(أقساط_تسديد_القروض[[#Headers], [الرصيد
الافتتاحي]])=1,قيمة_القرض,IF(أقساط_تسديد_القروض[[#This Row],[تاريخ
الدفع]]="",0,INDEX(أقساط_تسديد_القروض[], ROW()-4,8)))</f>
        <v>120145.05520898582</v>
      </c>
      <c r="E213" s="22">
        <f ca="1">IF(القيم_التي_تم_إدخالها,IF(ROW()-ROW(أقساط_تسديد_القروض[[#Headers], [الفائدة]])=1,-IPMT(معدل_الفائدة/12,1,مدة_القرض-ROWS($C$4:C213)+1,أقساط_تسديد_القروض[[#This Row],[الرصيد
الافتتاحي]]),IFERROR(-IPMT(معدل_الفائدة/12,1,أقساط_تسديد_القروض[[#This Row],[المبلغ
المتبقي]],D214),0)),0)</f>
        <v>498.21673483194019</v>
      </c>
      <c r="F213" s="22">
        <f ca="1">IFERROR(IF(AND(القيم_التي_تم_إدخالها,أقساط_تسديد_القروض[[#This Row],[تاريخ
الدفع]]&lt;&gt;""),-PPMT(معدل_الفائدة/12,1,مدة_القرض-ROWS($C$4:C213)+1,أقساط_تسديد_القروض[[#This Row],[الرصيد
الافتتاحي]]),""),0)</f>
        <v>573.03884932017183</v>
      </c>
      <c r="G213" s="22">
        <f ca="1">IF(أقساط_تسديد_القروض[[#This Row],[تاريخ
الدفع]]="",0,قيمة_ضريبة_الملكية)</f>
        <v>375</v>
      </c>
      <c r="H213" s="22">
        <f ca="1">IF(أقساط_تسديد_القروض[[#This Row],[تاريخ
الدفع]]="",0,أقساط_تسديد_القروض[[#This Row],[الفائدة]]+أقساط_تسديد_القروض[[#This Row],[رأس المال]]+أقساط_تسديد_القروض[[#This Row],[ضريبة
الملكية]])</f>
        <v>1446.2555841521121</v>
      </c>
      <c r="I213" s="22">
        <f ca="1">IF(أقساط_تسديد_القروض[[#This Row],[تاريخ
الدفع]]="",0,أقساط_تسديد_القروض[[#This Row],[الرصيد
الافتتاحي]]-أقساط_تسديد_القروض[[#This Row],[رأس المال]])</f>
        <v>119572.01635966565</v>
      </c>
      <c r="J213" s="27">
        <f ca="1">IF(أقساط_تسديد_القروض[[#This Row],[الختامي
الافتتاحي]]&gt;0,الصف_الأخير-ROW(),0)</f>
        <v>150</v>
      </c>
    </row>
    <row r="214" spans="2:10" ht="15" customHeight="1" x14ac:dyDescent="0.2">
      <c r="B214" s="26">
        <f>ROWS($B$4:B214)</f>
        <v>211</v>
      </c>
      <c r="C214" s="28">
        <f ca="1">IF(القيم_التي_تم_إدخالها,IF(أقساط_تسديد_القروض[[#This Row],[الرقم]]&lt;=مدة_القرض,IF(ROW()-ROW(أقساط_تسديد_القروض[[#Headers], [تاريخ
الدفع]])=1,بداية_القرض,IF(I213&gt;0,EDATE(C213,1),"")),""),"")</f>
        <v>49631</v>
      </c>
      <c r="D214" s="22">
        <f ca="1">IF(ROW()-ROW(أقساط_تسديد_القروض[[#Headers], [الرصيد
الافتتاحي]])=1,قيمة_القرض,IF(أقساط_تسديد_القروض[[#This Row],[تاريخ
الدفع]]="",0,INDEX(أقساط_تسديد_القروض[], ROW()-4,8)))</f>
        <v>119572.01635966565</v>
      </c>
      <c r="E214" s="22">
        <f ca="1">IF(القيم_التي_تم_إدخالها,IF(ROW()-ROW(أقساط_تسديد_القروض[[#Headers], [الفائدة]])=1,-IPMT(معدل_الفائدة/12,1,مدة_القرض-ROWS($C$4:C214)+1,أقساط_تسديد_القروض[[#This Row],[الرصيد
الافتتاحي]]),IFERROR(-IPMT(معدل_الفائدة/12,1,أقساط_تسديد_القروض[[#This Row],[المبلغ
المتبقي]],D215),0)),0)</f>
        <v>495.81912436863877</v>
      </c>
      <c r="F214" s="22">
        <f ca="1">IFERROR(IF(AND(القيم_التي_تم_إدخالها,أقساط_تسديد_القروض[[#This Row],[تاريخ
الدفع]]&lt;&gt;""),-PPMT(معدل_الفائدة/12,1,مدة_القرض-ROWS($C$4:C214)+1,أقساط_تسديد_القروض[[#This Row],[الرصيد
الافتتاحي]]),""),0)</f>
        <v>575.42651119233926</v>
      </c>
      <c r="G214" s="22">
        <f ca="1">IF(أقساط_تسديد_القروض[[#This Row],[تاريخ
الدفع]]="",0,قيمة_ضريبة_الملكية)</f>
        <v>375</v>
      </c>
      <c r="H214" s="22">
        <f ca="1">IF(أقساط_تسديد_القروض[[#This Row],[تاريخ
الدفع]]="",0,أقساط_تسديد_القروض[[#This Row],[الفائدة]]+أقساط_تسديد_القروض[[#This Row],[رأس المال]]+أقساط_تسديد_القروض[[#This Row],[ضريبة
الملكية]])</f>
        <v>1446.2456355609779</v>
      </c>
      <c r="I214" s="22">
        <f ca="1">IF(أقساط_تسديد_القروض[[#This Row],[تاريخ
الدفع]]="",0,أقساط_تسديد_القروض[[#This Row],[الرصيد
الافتتاحي]]-أقساط_تسديد_القروض[[#This Row],[رأس المال]])</f>
        <v>118996.5898484733</v>
      </c>
      <c r="J214" s="27">
        <f ca="1">IF(أقساط_تسديد_القروض[[#This Row],[الختامي
الافتتاحي]]&gt;0,الصف_الأخير-ROW(),0)</f>
        <v>149</v>
      </c>
    </row>
    <row r="215" spans="2:10" ht="15" customHeight="1" x14ac:dyDescent="0.2">
      <c r="B215" s="26">
        <f>ROWS($B$4:B215)</f>
        <v>212</v>
      </c>
      <c r="C215" s="28">
        <f ca="1">IF(القيم_التي_تم_إدخالها,IF(أقساط_تسديد_القروض[[#This Row],[الرقم]]&lt;=مدة_القرض,IF(ROW()-ROW(أقساط_تسديد_القروض[[#Headers], [تاريخ
الدفع]])=1,بداية_القرض,IF(I214&gt;0,EDATE(C214,1),"")),""),"")</f>
        <v>49661</v>
      </c>
      <c r="D215" s="22">
        <f ca="1">IF(ROW()-ROW(أقساط_تسديد_القروض[[#Headers], [الرصيد
الافتتاحي]])=1,قيمة_القرض,IF(أقساط_تسديد_القروض[[#This Row],[تاريخ
الدفع]]="",0,INDEX(أقساط_تسديد_القروض[], ROW()-4,8)))</f>
        <v>118996.5898484733</v>
      </c>
      <c r="E215" s="22">
        <f ca="1">IF(القيم_التي_تم_إدخالها,IF(ROW()-ROW(أقساط_تسديد_القروض[[#Headers], [الفائدة]])=1,-IPMT(معدل_الفائدة/12,1,مدة_القرض-ROWS($C$4:C215)+1,أقساط_تسديد_القروض[[#This Row],[الرصيد
الافتتاحي]]),IFERROR(-IPMT(معدل_الفائدة/12,1,أقساط_تسديد_القروض[[#This Row],[المبلغ
المتبقي]],D216),0)),0)</f>
        <v>493.41152386174031</v>
      </c>
      <c r="F215" s="22">
        <f ca="1">IFERROR(IF(AND(القيم_التي_تم_إدخالها,أقساط_تسديد_القروض[[#This Row],[تاريخ
الدفع]]&lt;&gt;""),-PPMT(معدل_الفائدة/12,1,مدة_القرض-ROWS($C$4:C215)+1,أقساط_تسديد_القروض[[#This Row],[الرصيد
الافتتاحي]]),""),0)</f>
        <v>577.82412165564062</v>
      </c>
      <c r="G215" s="22">
        <f ca="1">IF(أقساط_تسديد_القروض[[#This Row],[تاريخ
الدفع]]="",0,قيمة_ضريبة_الملكية)</f>
        <v>375</v>
      </c>
      <c r="H215" s="22">
        <f ca="1">IF(أقساط_تسديد_القروض[[#This Row],[تاريخ
الدفع]]="",0,أقساط_تسديد_القروض[[#This Row],[الفائدة]]+أقساط_تسديد_القروض[[#This Row],[رأس المال]]+أقساط_تسديد_القروض[[#This Row],[ضريبة
الملكية]])</f>
        <v>1446.2356455173808</v>
      </c>
      <c r="I215" s="22">
        <f ca="1">IF(أقساط_تسديد_القروض[[#This Row],[تاريخ
الدفع]]="",0,أقساط_تسديد_القروض[[#This Row],[الرصيد
الافتتاحي]]-أقساط_تسديد_القروض[[#This Row],[رأس المال]])</f>
        <v>118418.76572681767</v>
      </c>
      <c r="J215" s="27">
        <f ca="1">IF(أقساط_تسديد_القروض[[#This Row],[الختامي
الافتتاحي]]&gt;0,الصف_الأخير-ROW(),0)</f>
        <v>148</v>
      </c>
    </row>
    <row r="216" spans="2:10" ht="15" customHeight="1" x14ac:dyDescent="0.2">
      <c r="B216" s="26">
        <f>ROWS($B$4:B216)</f>
        <v>213</v>
      </c>
      <c r="C216" s="28">
        <f ca="1">IF(القيم_التي_تم_إدخالها,IF(أقساط_تسديد_القروض[[#This Row],[الرقم]]&lt;=مدة_القرض,IF(ROW()-ROW(أقساط_تسديد_القروض[[#Headers], [تاريخ
الدفع]])=1,بداية_القرض,IF(I215&gt;0,EDATE(C215,1),"")),""),"")</f>
        <v>49692</v>
      </c>
      <c r="D216" s="22">
        <f ca="1">IF(ROW()-ROW(أقساط_تسديد_القروض[[#Headers], [الرصيد
الافتتاحي]])=1,قيمة_القرض,IF(أقساط_تسديد_القروض[[#This Row],[تاريخ
الدفع]]="",0,INDEX(أقساط_تسديد_القروض[], ROW()-4,8)))</f>
        <v>118418.76572681767</v>
      </c>
      <c r="E216" s="22">
        <f ca="1">IF(القيم_التي_تم_إدخالها,IF(ROW()-ROW(أقساط_تسديد_القروض[[#Headers], [الفائدة]])=1,-IPMT(معدل_الفائدة/12,1,مدة_القرض-ROWS($C$4:C216)+1,أقساط_تسديد_القروض[[#This Row],[الرصيد
الافتتاحي]]),IFERROR(-IPMT(معدل_الفائدة/12,1,أقساط_تسديد_القروض[[#This Row],[المبلغ
المتبقي]],D217),0)),0)</f>
        <v>490.99389168606302</v>
      </c>
      <c r="F216" s="22">
        <f ca="1">IFERROR(IF(AND(القيم_التي_تم_إدخالها,أقساط_تسديد_القروض[[#This Row],[تاريخ
الدفع]]&lt;&gt;""),-PPMT(معدل_الفائدة/12,1,مدة_القرض-ROWS($C$4:C216)+1,أقساط_تسديد_القروض[[#This Row],[الرصيد
الافتتاحي]]),""),0)</f>
        <v>580.2317221625392</v>
      </c>
      <c r="G216" s="22">
        <f ca="1">IF(أقساط_تسديد_القروض[[#This Row],[تاريخ
الدفع]]="",0,قيمة_ضريبة_الملكية)</f>
        <v>375</v>
      </c>
      <c r="H216" s="22">
        <f ca="1">IF(أقساط_تسديد_القروض[[#This Row],[تاريخ
الدفع]]="",0,أقساط_تسديد_القروض[[#This Row],[الفائدة]]+أقساط_تسديد_القروض[[#This Row],[رأس المال]]+أقساط_تسديد_القروض[[#This Row],[ضريبة
الملكية]])</f>
        <v>1446.2256138486023</v>
      </c>
      <c r="I216" s="22">
        <f ca="1">IF(أقساط_تسديد_القروض[[#This Row],[تاريخ
الدفع]]="",0,أقساط_تسديد_القروض[[#This Row],[الرصيد
الافتتاحي]]-أقساط_تسديد_القروض[[#This Row],[رأس المال]])</f>
        <v>117838.53400465513</v>
      </c>
      <c r="J216" s="27">
        <f ca="1">IF(أقساط_تسديد_القروض[[#This Row],[الختامي
الافتتاحي]]&gt;0,الصف_الأخير-ROW(),0)</f>
        <v>147</v>
      </c>
    </row>
    <row r="217" spans="2:10" ht="15" customHeight="1" x14ac:dyDescent="0.2">
      <c r="B217" s="26">
        <f>ROWS($B$4:B217)</f>
        <v>214</v>
      </c>
      <c r="C217" s="28">
        <f ca="1">IF(القيم_التي_تم_إدخالها,IF(أقساط_تسديد_القروض[[#This Row],[الرقم]]&lt;=مدة_القرض,IF(ROW()-ROW(أقساط_تسديد_القروض[[#Headers], [تاريخ
الدفع]])=1,بداية_القرض,IF(I216&gt;0,EDATE(C216,1),"")),""),"")</f>
        <v>49723</v>
      </c>
      <c r="D217" s="22">
        <f ca="1">IF(ROW()-ROW(أقساط_تسديد_القروض[[#Headers], [الرصيد
الافتتاحي]])=1,قيمة_القرض,IF(أقساط_تسديد_القروض[[#This Row],[تاريخ
الدفع]]="",0,INDEX(أقساط_تسديد_القروض[], ROW()-4,8)))</f>
        <v>117838.53400465513</v>
      </c>
      <c r="E217" s="22">
        <f ca="1">IF(القيم_التي_تم_إدخالها,IF(ROW()-ROW(أقساط_تسديد_القروض[[#Headers], [الفائدة]])=1,-IPMT(معدل_الفائدة/12,1,مدة_القرض-ROWS($C$4:C217)+1,أقساط_تسديد_القروض[[#This Row],[الرصيد
الافتتاحي]]),IFERROR(-IPMT(معدل_الفائدة/12,1,أقساط_تسديد_القروض[[#This Row],[المبلغ
المتبقي]],D218),0)),0)</f>
        <v>488.56618604298717</v>
      </c>
      <c r="F217" s="22">
        <f ca="1">IFERROR(IF(AND(القيم_التي_تم_إدخالها,أقساط_تسديد_القروض[[#This Row],[تاريخ
الدفع]]&lt;&gt;""),-PPMT(معدل_الفائدة/12,1,مدة_القرض-ROWS($C$4:C217)+1,أقساط_تسديد_القروض[[#This Row],[الرصيد
الافتتاحي]]),""),0)</f>
        <v>582.64935433821643</v>
      </c>
      <c r="G217" s="22">
        <f ca="1">IF(أقساط_تسديد_القروض[[#This Row],[تاريخ
الدفع]]="",0,قيمة_ضريبة_الملكية)</f>
        <v>375</v>
      </c>
      <c r="H217" s="22">
        <f ca="1">IF(أقساط_تسديد_القروض[[#This Row],[تاريخ
الدفع]]="",0,أقساط_تسديد_القروض[[#This Row],[الفائدة]]+أقساط_تسديد_القروض[[#This Row],[رأس المال]]+أقساط_تسديد_القروض[[#This Row],[ضريبة
الملكية]])</f>
        <v>1446.2155403812035</v>
      </c>
      <c r="I217" s="22">
        <f ca="1">IF(أقساط_تسديد_القروض[[#This Row],[تاريخ
الدفع]]="",0,أقساط_تسديد_القروض[[#This Row],[الرصيد
الافتتاحي]]-أقساط_تسديد_القروض[[#This Row],[رأس المال]])</f>
        <v>117255.88465031692</v>
      </c>
      <c r="J217" s="27">
        <f ca="1">IF(أقساط_تسديد_القروض[[#This Row],[الختامي
الافتتاحي]]&gt;0,الصف_الأخير-ROW(),0)</f>
        <v>146</v>
      </c>
    </row>
    <row r="218" spans="2:10" ht="15" customHeight="1" x14ac:dyDescent="0.2">
      <c r="B218" s="26">
        <f>ROWS($B$4:B218)</f>
        <v>215</v>
      </c>
      <c r="C218" s="28">
        <f ca="1">IF(القيم_التي_تم_إدخالها,IF(أقساط_تسديد_القروض[[#This Row],[الرقم]]&lt;=مدة_القرض,IF(ROW()-ROW(أقساط_تسديد_القروض[[#Headers], [تاريخ
الدفع]])=1,بداية_القرض,IF(I217&gt;0,EDATE(C217,1),"")),""),"")</f>
        <v>49752</v>
      </c>
      <c r="D218" s="22">
        <f ca="1">IF(ROW()-ROW(أقساط_تسديد_القروض[[#Headers], [الرصيد
الافتتاحي]])=1,قيمة_القرض,IF(أقساط_تسديد_القروض[[#This Row],[تاريخ
الدفع]]="",0,INDEX(أقساط_تسديد_القروض[], ROW()-4,8)))</f>
        <v>117255.88465031692</v>
      </c>
      <c r="E218" s="22">
        <f ca="1">IF(القيم_التي_تم_إدخالها,IF(ROW()-ROW(أقساط_تسديد_القروض[[#Headers], [الفائدة]])=1,-IPMT(معدل_الفائدة/12,1,مدة_القرض-ROWS($C$4:C218)+1,أقساط_تسديد_القروض[[#This Row],[الرصيد
الافتتاحي]]),IFERROR(-IPMT(معدل_الفائدة/12,1,أقساط_تسديد_القروض[[#This Row],[المبلغ
المتبقي]],D219),0)),0)</f>
        <v>486.12836495973175</v>
      </c>
      <c r="F218" s="22">
        <f ca="1">IFERROR(IF(AND(القيم_التي_تم_إدخالها,أقساط_تسديد_القروض[[#This Row],[تاريخ
الدفع]]&lt;&gt;""),-PPMT(معدل_الفائدة/12,1,مدة_القرض-ROWS($C$4:C218)+1,أقساط_تسديد_القروض[[#This Row],[الرصيد
الافتتاحي]]),""),0)</f>
        <v>585.07705998129222</v>
      </c>
      <c r="G218" s="22">
        <f ca="1">IF(أقساط_تسديد_القروض[[#This Row],[تاريخ
الدفع]]="",0,قيمة_ضريبة_الملكية)</f>
        <v>375</v>
      </c>
      <c r="H218" s="22">
        <f ca="1">IF(أقساط_تسديد_القروض[[#This Row],[تاريخ
الدفع]]="",0,أقساط_تسديد_القروض[[#This Row],[الفائدة]]+أقساط_تسديد_القروض[[#This Row],[رأس المال]]+أقساط_تسديد_القروض[[#This Row],[ضريبة
الملكية]])</f>
        <v>1446.2054249410239</v>
      </c>
      <c r="I218" s="22">
        <f ca="1">IF(أقساط_تسديد_القروض[[#This Row],[تاريخ
الدفع]]="",0,أقساط_تسديد_القروض[[#This Row],[الرصيد
الافتتاحي]]-أقساط_تسديد_القروض[[#This Row],[رأس المال]])</f>
        <v>116670.80759033562</v>
      </c>
      <c r="J218" s="27">
        <f ca="1">IF(أقساط_تسديد_القروض[[#This Row],[الختامي
الافتتاحي]]&gt;0,الصف_الأخير-ROW(),0)</f>
        <v>145</v>
      </c>
    </row>
    <row r="219" spans="2:10" ht="15" customHeight="1" x14ac:dyDescent="0.2">
      <c r="B219" s="26">
        <f>ROWS($B$4:B219)</f>
        <v>216</v>
      </c>
      <c r="C219" s="28">
        <f ca="1">IF(القيم_التي_تم_إدخالها,IF(أقساط_تسديد_القروض[[#This Row],[الرقم]]&lt;=مدة_القرض,IF(ROW()-ROW(أقساط_تسديد_القروض[[#Headers], [تاريخ
الدفع]])=1,بداية_القرض,IF(I218&gt;0,EDATE(C218,1),"")),""),"")</f>
        <v>49783</v>
      </c>
      <c r="D219" s="22">
        <f ca="1">IF(ROW()-ROW(أقساط_تسديد_القروض[[#Headers], [الرصيد
الافتتاحي]])=1,قيمة_القرض,IF(أقساط_تسديد_القروض[[#This Row],[تاريخ
الدفع]]="",0,INDEX(أقساط_تسديد_القروض[], ROW()-4,8)))</f>
        <v>116670.80759033562</v>
      </c>
      <c r="E219" s="22">
        <f ca="1">IF(القيم_التي_تم_إدخالها,IF(ROW()-ROW(أقساط_تسديد_القروض[[#Headers], [الفائدة]])=1,-IPMT(معدل_الفائدة/12,1,مدة_القرض-ROWS($C$4:C219)+1,أقساط_تسديد_القروض[[#This Row],[الرصيد
الافتتاحي]]),IFERROR(-IPMT(معدل_الفائدة/12,1,أقساط_تسديد_القروض[[#This Row],[المبلغ
المتبقي]],D220),0)),0)</f>
        <v>483.68038628862945</v>
      </c>
      <c r="F219" s="22">
        <f ca="1">IFERROR(IF(AND(القيم_التي_تم_إدخالها,أقساط_تسديد_القروض[[#This Row],[تاريخ
الدفع]]&lt;&gt;""),-PPMT(معدل_الفائدة/12,1,مدة_القرض-ROWS($C$4:C219)+1,أقساط_تسديد_القروض[[#This Row],[الرصيد
الافتتاحي]]),""),0)</f>
        <v>587.51488106454769</v>
      </c>
      <c r="G219" s="22">
        <f ca="1">IF(أقساط_تسديد_القروض[[#This Row],[تاريخ
الدفع]]="",0,قيمة_ضريبة_الملكية)</f>
        <v>375</v>
      </c>
      <c r="H219" s="22">
        <f ca="1">IF(أقساط_تسديد_القروض[[#This Row],[تاريخ
الدفع]]="",0,أقساط_تسديد_القروض[[#This Row],[الفائدة]]+أقساط_تسديد_القروض[[#This Row],[رأس المال]]+أقساط_تسديد_القروض[[#This Row],[ضريبة
الملكية]])</f>
        <v>1446.1952673531771</v>
      </c>
      <c r="I219" s="22">
        <f ca="1">IF(أقساط_تسديد_القروض[[#This Row],[تاريخ
الدفع]]="",0,أقساط_تسديد_القروض[[#This Row],[الرصيد
الافتتاحي]]-أقساط_تسديد_القروض[[#This Row],[رأس المال]])</f>
        <v>116083.29270927107</v>
      </c>
      <c r="J219" s="27">
        <f ca="1">IF(أقساط_تسديد_القروض[[#This Row],[الختامي
الافتتاحي]]&gt;0,الصف_الأخير-ROW(),0)</f>
        <v>144</v>
      </c>
    </row>
    <row r="220" spans="2:10" ht="15" customHeight="1" x14ac:dyDescent="0.2">
      <c r="B220" s="26">
        <f>ROWS($B$4:B220)</f>
        <v>217</v>
      </c>
      <c r="C220" s="28">
        <f ca="1">IF(القيم_التي_تم_إدخالها,IF(أقساط_تسديد_القروض[[#This Row],[الرقم]]&lt;=مدة_القرض,IF(ROW()-ROW(أقساط_تسديد_القروض[[#Headers], [تاريخ
الدفع]])=1,بداية_القرض,IF(I219&gt;0,EDATE(C219,1),"")),""),"")</f>
        <v>49813</v>
      </c>
      <c r="D220" s="22">
        <f ca="1">IF(ROW()-ROW(أقساط_تسديد_القروض[[#Headers], [الرصيد
الافتتاحي]])=1,قيمة_القرض,IF(أقساط_تسديد_القروض[[#This Row],[تاريخ
الدفع]]="",0,INDEX(أقساط_تسديد_القروض[], ROW()-4,8)))</f>
        <v>116083.29270927107</v>
      </c>
      <c r="E220" s="22">
        <f ca="1">IF(القيم_التي_تم_إدخالها,IF(ROW()-ROW(أقساط_تسديد_القروض[[#Headers], [الفائدة]])=1,-IPMT(معدل_الفائدة/12,1,مدة_القرض-ROWS($C$4:C220)+1,أقساط_تسديد_القروض[[#This Row],[الرصيد
الافتتاحي]]),IFERROR(-IPMT(معدل_الفائدة/12,1,أقساط_تسديد_القروض[[#This Row],[المبلغ
المتبقي]],D221),0)),0)</f>
        <v>481.22220770639757</v>
      </c>
      <c r="F220" s="22">
        <f ca="1">IFERROR(IF(AND(القيم_التي_تم_إدخالها,أقساط_تسديد_القروض[[#This Row],[تاريخ
الدفع]]&lt;&gt;""),-PPMT(معدل_الفائدة/12,1,مدة_القرض-ROWS($C$4:C220)+1,أقساط_تسديد_القروض[[#This Row],[الرصيد
الافتتاحي]]),""),0)</f>
        <v>589.96285973565</v>
      </c>
      <c r="G220" s="22">
        <f ca="1">IF(أقساط_تسديد_القروض[[#This Row],[تاريخ
الدفع]]="",0,قيمة_ضريبة_الملكية)</f>
        <v>375</v>
      </c>
      <c r="H220" s="22">
        <f ca="1">IF(أقساط_تسديد_القروض[[#This Row],[تاريخ
الدفع]]="",0,أقساط_تسديد_القروض[[#This Row],[الفائدة]]+أقساط_تسديد_القروض[[#This Row],[رأس المال]]+أقساط_تسديد_القروض[[#This Row],[ضريبة
الملكية]])</f>
        <v>1446.1850674420475</v>
      </c>
      <c r="I220" s="22">
        <f ca="1">IF(أقساط_تسديد_القروض[[#This Row],[تاريخ
الدفع]]="",0,أقساط_تسديد_القروض[[#This Row],[الرصيد
الافتتاحي]]-أقساط_تسديد_القروض[[#This Row],[رأس المال]])</f>
        <v>115493.32984953542</v>
      </c>
      <c r="J220" s="27">
        <f ca="1">IF(أقساط_تسديد_القروض[[#This Row],[الختامي
الافتتاحي]]&gt;0,الصف_الأخير-ROW(),0)</f>
        <v>143</v>
      </c>
    </row>
    <row r="221" spans="2:10" ht="15" customHeight="1" x14ac:dyDescent="0.2">
      <c r="B221" s="26">
        <f>ROWS($B$4:B221)</f>
        <v>218</v>
      </c>
      <c r="C221" s="28">
        <f ca="1">IF(القيم_التي_تم_إدخالها,IF(أقساط_تسديد_القروض[[#This Row],[الرقم]]&lt;=مدة_القرض,IF(ROW()-ROW(أقساط_تسديد_القروض[[#Headers], [تاريخ
الدفع]])=1,بداية_القرض,IF(I220&gt;0,EDATE(C220,1),"")),""),"")</f>
        <v>49844</v>
      </c>
      <c r="D221" s="22">
        <f ca="1">IF(ROW()-ROW(أقساط_تسديد_القروض[[#Headers], [الرصيد
الافتتاحي]])=1,قيمة_القرض,IF(أقساط_تسديد_القروض[[#This Row],[تاريخ
الدفع]]="",0,INDEX(أقساط_تسديد_القروض[], ROW()-4,8)))</f>
        <v>115493.32984953542</v>
      </c>
      <c r="E221" s="22">
        <f ca="1">IF(القيم_التي_تم_إدخالها,IF(ROW()-ROW(أقساط_تسديد_القروض[[#Headers], [الفائدة]])=1,-IPMT(معدل_الفائدة/12,1,مدة_القرض-ROWS($C$4:C221)+1,أقساط_تسديد_القروض[[#This Row],[الرصيد
الافتتاحي]]),IFERROR(-IPMT(معدل_الفائدة/12,1,أقساط_تسديد_القروض[[#This Row],[المبلغ
المتبقي]],D222),0)),0)</f>
        <v>478.75378671340638</v>
      </c>
      <c r="F221" s="22">
        <f ca="1">IFERROR(IF(AND(القيم_التي_تم_إدخالها,أقساط_تسديد_القروض[[#This Row],[تاريخ
الدفع]]&lt;&gt;""),-PPMT(معدل_الفائدة/12,1,مدة_القرض-ROWS($C$4:C221)+1,أقساط_تسديد_القروض[[#This Row],[الرصيد
الافتتاحي]]),""),0)</f>
        <v>592.42103831788177</v>
      </c>
      <c r="G221" s="22">
        <f ca="1">IF(أقساط_تسديد_القروض[[#This Row],[تاريخ
الدفع]]="",0,قيمة_ضريبة_الملكية)</f>
        <v>375</v>
      </c>
      <c r="H221" s="22">
        <f ca="1">IF(أقساط_تسديد_القروض[[#This Row],[تاريخ
الدفع]]="",0,أقساط_تسديد_القروض[[#This Row],[الفائدة]]+أقساط_تسديد_القروض[[#This Row],[رأس المال]]+أقساط_تسديد_القروض[[#This Row],[ضريبة
الملكية]])</f>
        <v>1446.174825031288</v>
      </c>
      <c r="I221" s="22">
        <f ca="1">IF(أقساط_تسديد_القروض[[#This Row],[تاريخ
الدفع]]="",0,أقساط_تسديد_القروض[[#This Row],[الرصيد
الافتتاحي]]-أقساط_تسديد_القروض[[#This Row],[رأس المال]])</f>
        <v>114900.90881121754</v>
      </c>
      <c r="J221" s="27">
        <f ca="1">IF(أقساط_تسديد_القروض[[#This Row],[الختامي
الافتتاحي]]&gt;0,الصف_الأخير-ROW(),0)</f>
        <v>142</v>
      </c>
    </row>
    <row r="222" spans="2:10" ht="15" customHeight="1" x14ac:dyDescent="0.2">
      <c r="B222" s="26">
        <f>ROWS($B$4:B222)</f>
        <v>219</v>
      </c>
      <c r="C222" s="28">
        <f ca="1">IF(القيم_التي_تم_إدخالها,IF(أقساط_تسديد_القروض[[#This Row],[الرقم]]&lt;=مدة_القرض,IF(ROW()-ROW(أقساط_تسديد_القروض[[#Headers], [تاريخ
الدفع]])=1,بداية_القرض,IF(I221&gt;0,EDATE(C221,1),"")),""),"")</f>
        <v>49874</v>
      </c>
      <c r="D222" s="22">
        <f ca="1">IF(ROW()-ROW(أقساط_تسديد_القروض[[#Headers], [الرصيد
الافتتاحي]])=1,قيمة_القرض,IF(أقساط_تسديد_القروض[[#This Row],[تاريخ
الدفع]]="",0,INDEX(أقساط_تسديد_القروض[], ROW()-4,8)))</f>
        <v>114900.90881121754</v>
      </c>
      <c r="E222" s="22">
        <f ca="1">IF(القيم_التي_تم_إدخالها,IF(ROW()-ROW(أقساط_تسديد_القروض[[#Headers], [الفائدة]])=1,-IPMT(معدل_الفائدة/12,1,مدة_القرض-ROWS($C$4:C222)+1,أقساط_تسديد_القروض[[#This Row],[الرصيد
الافتتاحي]]),IFERROR(-IPMT(معدل_الفائدة/12,1,أقساط_تسديد_القروض[[#This Row],[المبلغ
المتبقي]],D223),0)),0)</f>
        <v>476.27508063294442</v>
      </c>
      <c r="F222" s="22">
        <f ca="1">IFERROR(IF(AND(القيم_التي_تم_إدخالها,أقساط_تسديد_القروض[[#This Row],[تاريخ
الدفع]]&lt;&gt;""),-PPMT(معدل_الفائدة/12,1,مدة_القرض-ROWS($C$4:C222)+1,أقساط_تسديد_القروض[[#This Row],[الرصيد
الافتتاحي]]),""),0)</f>
        <v>594.88945931087301</v>
      </c>
      <c r="G222" s="22">
        <f ca="1">IF(أقساط_تسديد_القروض[[#This Row],[تاريخ
الدفع]]="",0,قيمة_ضريبة_الملكية)</f>
        <v>375</v>
      </c>
      <c r="H222" s="22">
        <f ca="1">IF(أقساط_تسديد_القروض[[#This Row],[تاريخ
الدفع]]="",0,أقساط_تسديد_القروض[[#This Row],[الفائدة]]+أقساط_تسديد_القروض[[#This Row],[رأس المال]]+أقساط_تسديد_القروض[[#This Row],[ضريبة
الملكية]])</f>
        <v>1446.1645399438175</v>
      </c>
      <c r="I222" s="22">
        <f ca="1">IF(أقساط_تسديد_القروض[[#This Row],[تاريخ
الدفع]]="",0,أقساط_تسديد_القروض[[#This Row],[الرصيد
الافتتاحي]]-أقساط_تسديد_القروض[[#This Row],[رأس المال]])</f>
        <v>114306.01935190667</v>
      </c>
      <c r="J222" s="27">
        <f ca="1">IF(أقساط_تسديد_القروض[[#This Row],[الختامي
الافتتاحي]]&gt;0,الصف_الأخير-ROW(),0)</f>
        <v>141</v>
      </c>
    </row>
    <row r="223" spans="2:10" ht="15" customHeight="1" x14ac:dyDescent="0.2">
      <c r="B223" s="26">
        <f>ROWS($B$4:B223)</f>
        <v>220</v>
      </c>
      <c r="C223" s="28">
        <f ca="1">IF(القيم_التي_تم_إدخالها,IF(أقساط_تسديد_القروض[[#This Row],[الرقم]]&lt;=مدة_القرض,IF(ROW()-ROW(أقساط_تسديد_القروض[[#Headers], [تاريخ
الدفع]])=1,بداية_القرض,IF(I222&gt;0,EDATE(C222,1),"")),""),"")</f>
        <v>49905</v>
      </c>
      <c r="D223" s="22">
        <f ca="1">IF(ROW()-ROW(أقساط_تسديد_القروض[[#Headers], [الرصيد
الافتتاحي]])=1,قيمة_القرض,IF(أقساط_تسديد_القروض[[#This Row],[تاريخ
الدفع]]="",0,INDEX(أقساط_تسديد_القروض[], ROW()-4,8)))</f>
        <v>114306.01935190667</v>
      </c>
      <c r="E223" s="22">
        <f ca="1">IF(القيم_التي_تم_إدخالها,IF(ROW()-ROW(أقساط_تسديد_القروض[[#Headers], [الفائدة]])=1,-IPMT(معدل_الفائدة/12,1,مدة_القرض-ROWS($C$4:C223)+1,أقساط_تسديد_القروض[[#This Row],[الرصيد
الافتتاحي]]),IFERROR(-IPMT(معدل_الفائدة/12,1,أقساط_تسديد_القروض[[#This Row],[المبلغ
المتبقي]],D224),0)),0)</f>
        <v>473.78604661048053</v>
      </c>
      <c r="F223" s="22">
        <f ca="1">IFERROR(IF(AND(القيم_التي_تم_إدخالها,أقساط_تسديد_القروض[[#This Row],[تاريخ
الدفع]]&lt;&gt;""),-PPMT(معدل_الفائدة/12,1,مدة_القرض-ROWS($C$4:C223)+1,أقساط_تسديد_القروض[[#This Row],[الرصيد
الافتتاحي]]),""),0)</f>
        <v>597.36816539133508</v>
      </c>
      <c r="G223" s="22">
        <f ca="1">IF(أقساط_تسديد_القروض[[#This Row],[تاريخ
الدفع]]="",0,قيمة_ضريبة_الملكية)</f>
        <v>375</v>
      </c>
      <c r="H223" s="22">
        <f ca="1">IF(أقساط_تسديد_القروض[[#This Row],[تاريخ
الدفع]]="",0,أقساط_تسديد_القروض[[#This Row],[الفائدة]]+أقساط_تسديد_القروض[[#This Row],[رأس المال]]+أقساط_تسديد_القروض[[#This Row],[ضريبة
الملكية]])</f>
        <v>1446.1542120018157</v>
      </c>
      <c r="I223" s="22">
        <f ca="1">IF(أقساط_تسديد_القروض[[#This Row],[تاريخ
الدفع]]="",0,أقساط_تسديد_القروض[[#This Row],[الرصيد
الافتتاحي]]-أقساط_تسديد_القروض[[#This Row],[رأس المال]])</f>
        <v>113708.65118651533</v>
      </c>
      <c r="J223" s="27">
        <f ca="1">IF(أقساط_تسديد_القروض[[#This Row],[الختامي
الافتتاحي]]&gt;0,الصف_الأخير-ROW(),0)</f>
        <v>140</v>
      </c>
    </row>
    <row r="224" spans="2:10" ht="15" customHeight="1" x14ac:dyDescent="0.2">
      <c r="B224" s="26">
        <f>ROWS($B$4:B224)</f>
        <v>221</v>
      </c>
      <c r="C224" s="28">
        <f ca="1">IF(القيم_التي_تم_إدخالها,IF(أقساط_تسديد_القروض[[#This Row],[الرقم]]&lt;=مدة_القرض,IF(ROW()-ROW(أقساط_تسديد_القروض[[#Headers], [تاريخ
الدفع]])=1,بداية_القرض,IF(I223&gt;0,EDATE(C223,1),"")),""),"")</f>
        <v>49936</v>
      </c>
      <c r="D224" s="22">
        <f ca="1">IF(ROW()-ROW(أقساط_تسديد_القروض[[#Headers], [الرصيد
الافتتاحي]])=1,قيمة_القرض,IF(أقساط_تسديد_القروض[[#This Row],[تاريخ
الدفع]]="",0,INDEX(أقساط_تسديد_القروض[], ROW()-4,8)))</f>
        <v>113708.65118651533</v>
      </c>
      <c r="E224" s="22">
        <f ca="1">IF(القيم_التي_تم_إدخالها,IF(ROW()-ROW(أقساط_تسديد_القروض[[#Headers], [الفائدة]])=1,-IPMT(معدل_الفائدة/12,1,مدة_القرض-ROWS($C$4:C224)+1,أقساط_تسديد_القروض[[#This Row],[الرصيد
الافتتاحي]]),IFERROR(-IPMT(معدل_الفائدة/12,1,أقساط_تسديد_القروض[[#This Row],[المبلغ
المتبقي]],D225),0)),0)</f>
        <v>471.28664161292301</v>
      </c>
      <c r="F224" s="22">
        <f ca="1">IFERROR(IF(AND(القيم_التي_تم_إدخالها,أقساط_تسديد_القروض[[#This Row],[تاريخ
الدفع]]&lt;&gt;""),-PPMT(معدل_الفائدة/12,1,مدة_القرض-ROWS($C$4:C224)+1,أقساط_تسديد_القروض[[#This Row],[الرصيد
الافتتاحي]]),""),0)</f>
        <v>599.85719941379887</v>
      </c>
      <c r="G224" s="22">
        <f ca="1">IF(أقساط_تسديد_القروض[[#This Row],[تاريخ
الدفع]]="",0,قيمة_ضريبة_الملكية)</f>
        <v>375</v>
      </c>
      <c r="H224" s="22">
        <f ca="1">IF(أقساط_تسديد_القروض[[#This Row],[تاريخ
الدفع]]="",0,أقساط_تسديد_القروض[[#This Row],[الفائدة]]+أقساط_تسديد_القروض[[#This Row],[رأس المال]]+أقساط_تسديد_القروض[[#This Row],[ضريبة
الملكية]])</f>
        <v>1446.1438410267219</v>
      </c>
      <c r="I224" s="22">
        <f ca="1">IF(أقساط_تسديد_القروض[[#This Row],[تاريخ
الدفع]]="",0,أقساط_تسديد_القروض[[#This Row],[الرصيد
الافتتاحي]]-أقساط_تسديد_القروض[[#This Row],[رأس المال]])</f>
        <v>113108.79398710153</v>
      </c>
      <c r="J224" s="27">
        <f ca="1">IF(أقساط_تسديد_القروض[[#This Row],[الختامي
الافتتاحي]]&gt;0,الصف_الأخير-ROW(),0)</f>
        <v>139</v>
      </c>
    </row>
    <row r="225" spans="2:10" ht="15" customHeight="1" x14ac:dyDescent="0.2">
      <c r="B225" s="26">
        <f>ROWS($B$4:B225)</f>
        <v>222</v>
      </c>
      <c r="C225" s="28">
        <f ca="1">IF(القيم_التي_تم_إدخالها,IF(أقساط_تسديد_القروض[[#This Row],[الرقم]]&lt;=مدة_القرض,IF(ROW()-ROW(أقساط_تسديد_القروض[[#Headers], [تاريخ
الدفع]])=1,بداية_القرض,IF(I224&gt;0,EDATE(C224,1),"")),""),"")</f>
        <v>49966</v>
      </c>
      <c r="D225" s="22">
        <f ca="1">IF(ROW()-ROW(أقساط_تسديد_القروض[[#Headers], [الرصيد
الافتتاحي]])=1,قيمة_القرض,IF(أقساط_تسديد_القروض[[#This Row],[تاريخ
الدفع]]="",0,INDEX(أقساط_تسديد_القروض[], ROW()-4,8)))</f>
        <v>113108.79398710153</v>
      </c>
      <c r="E225" s="22">
        <f ca="1">IF(القيم_التي_تم_إدخالها,IF(ROW()-ROW(أقساط_تسديد_القروض[[#Headers], [الفائدة]])=1,-IPMT(معدل_الفائدة/12,1,مدة_القرض-ROWS($C$4:C225)+1,أقساط_تسديد_القروض[[#This Row],[الرصيد
الافتتاحي]]),IFERROR(-IPMT(معدل_الفائدة/12,1,أقساط_تسديد_القروض[[#This Row],[المبلغ
المتبقي]],D226),0)),0)</f>
        <v>468.77682242787569</v>
      </c>
      <c r="F225" s="22">
        <f ca="1">IFERROR(IF(AND(القيم_التي_تم_إدخالها,أقساط_تسديد_القروض[[#This Row],[تاريخ
الدفع]]&lt;&gt;""),-PPMT(معدل_الفائدة/12,1,مدة_القرض-ROWS($C$4:C225)+1,أقساط_تسديد_القروض[[#This Row],[الرصيد
الافتتاحي]]),""),0)</f>
        <v>602.35660441135622</v>
      </c>
      <c r="G225" s="22">
        <f ca="1">IF(أقساط_تسديد_القروض[[#This Row],[تاريخ
الدفع]]="",0,قيمة_ضريبة_الملكية)</f>
        <v>375</v>
      </c>
      <c r="H225" s="22">
        <f ca="1">IF(أقساط_تسديد_القروض[[#This Row],[تاريخ
الدفع]]="",0,أقساط_تسديد_القروض[[#This Row],[الفائدة]]+أقساط_تسديد_القروض[[#This Row],[رأس المال]]+أقساط_تسديد_القروض[[#This Row],[ضريبة
الملكية]])</f>
        <v>1446.133426839232</v>
      </c>
      <c r="I225" s="22">
        <f ca="1">IF(أقساط_تسديد_القروض[[#This Row],[تاريخ
الدفع]]="",0,أقساط_تسديد_القروض[[#This Row],[الرصيد
الافتتاحي]]-أقساط_تسديد_القروض[[#This Row],[رأس المال]])</f>
        <v>112506.43738269017</v>
      </c>
      <c r="J225" s="27">
        <f ca="1">IF(أقساط_تسديد_القروض[[#This Row],[الختامي
الافتتاحي]]&gt;0,الصف_الأخير-ROW(),0)</f>
        <v>138</v>
      </c>
    </row>
    <row r="226" spans="2:10" ht="15" customHeight="1" x14ac:dyDescent="0.2">
      <c r="B226" s="26">
        <f>ROWS($B$4:B226)</f>
        <v>223</v>
      </c>
      <c r="C226" s="28">
        <f ca="1">IF(القيم_التي_تم_إدخالها,IF(أقساط_تسديد_القروض[[#This Row],[الرقم]]&lt;=مدة_القرض,IF(ROW()-ROW(أقساط_تسديد_القروض[[#Headers], [تاريخ
الدفع]])=1,بداية_القرض,IF(I225&gt;0,EDATE(C225,1),"")),""),"")</f>
        <v>49997</v>
      </c>
      <c r="D226" s="22">
        <f ca="1">IF(ROW()-ROW(أقساط_تسديد_القروض[[#Headers], [الرصيد
الافتتاحي]])=1,قيمة_القرض,IF(أقساط_تسديد_القروض[[#This Row],[تاريخ
الدفع]]="",0,INDEX(أقساط_تسديد_القروض[], ROW()-4,8)))</f>
        <v>112506.43738269017</v>
      </c>
      <c r="E226" s="22">
        <f ca="1">IF(القيم_التي_تم_إدخالها,IF(ROW()-ROW(أقساط_تسديد_القروض[[#Headers], [الفائدة]])=1,-IPMT(معدل_الفائدة/12,1,مدة_القرض-ROWS($C$4:C226)+1,أقساط_تسديد_القروض[[#This Row],[الرصيد
الافتتاحي]]),IFERROR(-IPMT(معدل_الفائدة/12,1,أقساط_تسديد_القروض[[#This Row],[المبلغ
المتبقي]],D227),0)),0)</f>
        <v>466.25654566289069</v>
      </c>
      <c r="F226" s="22">
        <f ca="1">IFERROR(IF(AND(القيم_التي_تم_إدخالها,أقساط_تسديد_القروض[[#This Row],[تاريخ
الدفع]]&lt;&gt;""),-PPMT(معدل_الفائدة/12,1,مدة_القرض-ROWS($C$4:C226)+1,أقساط_تسديد_القروض[[#This Row],[الرصيد
الافتتاحي]]),""),0)</f>
        <v>604.86642359640371</v>
      </c>
      <c r="G226" s="22">
        <f ca="1">IF(أقساط_تسديد_القروض[[#This Row],[تاريخ
الدفع]]="",0,قيمة_ضريبة_الملكية)</f>
        <v>375</v>
      </c>
      <c r="H226" s="22">
        <f ca="1">IF(أقساط_تسديد_القروض[[#This Row],[تاريخ
الدفع]]="",0,أقساط_تسديد_القروض[[#This Row],[الفائدة]]+أقساط_تسديد_القروض[[#This Row],[رأس المال]]+أقساط_تسديد_القروض[[#This Row],[ضريبة
الملكية]])</f>
        <v>1446.1229692592945</v>
      </c>
      <c r="I226" s="22">
        <f ca="1">IF(أقساط_تسديد_القروض[[#This Row],[تاريخ
الدفع]]="",0,أقساط_تسديد_القروض[[#This Row],[الرصيد
الافتتاحي]]-أقساط_تسديد_القروض[[#This Row],[رأس المال]])</f>
        <v>111901.57095909376</v>
      </c>
      <c r="J226" s="27">
        <f ca="1">IF(أقساط_تسديد_القروض[[#This Row],[الختامي
الافتتاحي]]&gt;0,الصف_الأخير-ROW(),0)</f>
        <v>137</v>
      </c>
    </row>
    <row r="227" spans="2:10" ht="15" customHeight="1" x14ac:dyDescent="0.2">
      <c r="B227" s="26">
        <f>ROWS($B$4:B227)</f>
        <v>224</v>
      </c>
      <c r="C227" s="28">
        <f ca="1">IF(القيم_التي_تم_إدخالها,IF(أقساط_تسديد_القروض[[#This Row],[الرقم]]&lt;=مدة_القرض,IF(ROW()-ROW(أقساط_تسديد_القروض[[#Headers], [تاريخ
الدفع]])=1,بداية_القرض,IF(I226&gt;0,EDATE(C226,1),"")),""),"")</f>
        <v>50027</v>
      </c>
      <c r="D227" s="22">
        <f ca="1">IF(ROW()-ROW(أقساط_تسديد_القروض[[#Headers], [الرصيد
الافتتاحي]])=1,قيمة_القرض,IF(أقساط_تسديد_القروض[[#This Row],[تاريخ
الدفع]]="",0,INDEX(أقساط_تسديد_القروض[], ROW()-4,8)))</f>
        <v>111901.57095909376</v>
      </c>
      <c r="E227" s="22">
        <f ca="1">IF(القيم_التي_تم_إدخالها,IF(ROW()-ROW(أقساط_تسديد_القروض[[#Headers], [الفائدة]])=1,-IPMT(معدل_الفائدة/12,1,مدة_القرض-ROWS($C$4:C227)+1,أقساط_تسديد_القروض[[#This Row],[الرصيد
الافتتاحي]]),IFERROR(-IPMT(معدل_الفائدة/12,1,أقساط_تسديد_القروض[[#This Row],[المبلغ
المتبقي]],D228),0)),0)</f>
        <v>463.72576774471821</v>
      </c>
      <c r="F227" s="22">
        <f ca="1">IFERROR(IF(AND(القيم_التي_تم_إدخالها,أقساط_تسديد_القروض[[#This Row],[تاريخ
الدفع]]&lt;&gt;""),-PPMT(معدل_الفائدة/12,1,مدة_القرض-ROWS($C$4:C227)+1,أقساط_تسديد_القروض[[#This Row],[الرصيد
الافتتاحي]]),""),0)</f>
        <v>607.38670036138853</v>
      </c>
      <c r="G227" s="22">
        <f ca="1">IF(أقساط_تسديد_القروض[[#This Row],[تاريخ
الدفع]]="",0,قيمة_ضريبة_الملكية)</f>
        <v>375</v>
      </c>
      <c r="H227" s="22">
        <f ca="1">IF(أقساط_تسديد_القروض[[#This Row],[تاريخ
الدفع]]="",0,أقساط_تسديد_القروض[[#This Row],[الفائدة]]+أقساط_تسديد_القروض[[#This Row],[رأس المال]]+أقساط_تسديد_القروض[[#This Row],[ضريبة
الملكية]])</f>
        <v>1446.1124681061067</v>
      </c>
      <c r="I227" s="22">
        <f ca="1">IF(أقساط_تسديد_القروض[[#This Row],[تاريخ
الدفع]]="",0,أقساط_تسديد_القروض[[#This Row],[الرصيد
الافتتاحي]]-أقساط_تسديد_القروض[[#This Row],[رأس المال]])</f>
        <v>111294.18425873238</v>
      </c>
      <c r="J227" s="27">
        <f ca="1">IF(أقساط_تسديد_القروض[[#This Row],[الختامي
الافتتاحي]]&gt;0,الصف_الأخير-ROW(),0)</f>
        <v>136</v>
      </c>
    </row>
    <row r="228" spans="2:10" ht="15" customHeight="1" x14ac:dyDescent="0.2">
      <c r="B228" s="26">
        <f>ROWS($B$4:B228)</f>
        <v>225</v>
      </c>
      <c r="C228" s="28">
        <f ca="1">IF(القيم_التي_تم_إدخالها,IF(أقساط_تسديد_القروض[[#This Row],[الرقم]]&lt;=مدة_القرض,IF(ROW()-ROW(أقساط_تسديد_القروض[[#Headers], [تاريخ
الدفع]])=1,بداية_القرض,IF(I227&gt;0,EDATE(C227,1),"")),""),"")</f>
        <v>50058</v>
      </c>
      <c r="D228" s="22">
        <f ca="1">IF(ROW()-ROW(أقساط_تسديد_القروض[[#Headers], [الرصيد
الافتتاحي]])=1,قيمة_القرض,IF(أقساط_تسديد_القروض[[#This Row],[تاريخ
الدفع]]="",0,INDEX(أقساط_تسديد_القروض[], ROW()-4,8)))</f>
        <v>111294.18425873238</v>
      </c>
      <c r="E228" s="22">
        <f ca="1">IF(القيم_التي_تم_إدخالها,IF(ROW()-ROW(أقساط_تسديد_القروض[[#Headers], [الفائدة]])=1,-IPMT(معدل_الفائدة/12,1,مدة_القرض-ROWS($C$4:C228)+1,أقساط_تسديد_القروض[[#This Row],[الرصيد
الافتتاحي]]),IFERROR(-IPMT(معدل_الفائدة/12,1,أقساط_تسديد_القروض[[#This Row],[المبلغ
المتبقي]],D229),0)),0)</f>
        <v>461.18444491855342</v>
      </c>
      <c r="F228" s="22">
        <f ca="1">IFERROR(IF(AND(القيم_التي_تم_إدخالها,أقساط_تسديد_القروض[[#This Row],[تاريخ
الدفع]]&lt;&gt;""),-PPMT(معدل_الفائدة/12,1,مدة_القرض-ROWS($C$4:C228)+1,أقساط_تسديد_القروض[[#This Row],[الرصيد
الافتتاحي]]),""),0)</f>
        <v>609.91747827956101</v>
      </c>
      <c r="G228" s="22">
        <f ca="1">IF(أقساط_تسديد_القروض[[#This Row],[تاريخ
الدفع]]="",0,قيمة_ضريبة_الملكية)</f>
        <v>375</v>
      </c>
      <c r="H228" s="22">
        <f ca="1">IF(أقساط_تسديد_القروض[[#This Row],[تاريخ
الدفع]]="",0,أقساط_تسديد_القروض[[#This Row],[الفائدة]]+أقساط_تسديد_القروض[[#This Row],[رأس المال]]+أقساط_تسديد_القروض[[#This Row],[ضريبة
الملكية]])</f>
        <v>1446.1019231981145</v>
      </c>
      <c r="I228" s="22">
        <f ca="1">IF(أقساط_تسديد_القروض[[#This Row],[تاريخ
الدفع]]="",0,أقساط_تسديد_القروض[[#This Row],[الرصيد
الافتتاحي]]-أقساط_تسديد_القروض[[#This Row],[رأس المال]])</f>
        <v>110684.26678045282</v>
      </c>
      <c r="J228" s="27">
        <f ca="1">IF(أقساط_تسديد_القروض[[#This Row],[الختامي
الافتتاحي]]&gt;0,الصف_الأخير-ROW(),0)</f>
        <v>135</v>
      </c>
    </row>
    <row r="229" spans="2:10" ht="15" customHeight="1" x14ac:dyDescent="0.2">
      <c r="B229" s="26">
        <f>ROWS($B$4:B229)</f>
        <v>226</v>
      </c>
      <c r="C229" s="28">
        <f ca="1">IF(القيم_التي_تم_إدخالها,IF(أقساط_تسديد_القروض[[#This Row],[الرقم]]&lt;=مدة_القرض,IF(ROW()-ROW(أقساط_تسديد_القروض[[#Headers], [تاريخ
الدفع]])=1,بداية_القرض,IF(I228&gt;0,EDATE(C228,1),"")),""),"")</f>
        <v>50089</v>
      </c>
      <c r="D229" s="22">
        <f ca="1">IF(ROW()-ROW(أقساط_تسديد_القروض[[#Headers], [الرصيد
الافتتاحي]])=1,قيمة_القرض,IF(أقساط_تسديد_القروض[[#This Row],[تاريخ
الدفع]]="",0,INDEX(أقساط_تسديد_القروض[], ROW()-4,8)))</f>
        <v>110684.26678045282</v>
      </c>
      <c r="E229" s="22">
        <f ca="1">IF(القيم_التي_تم_إدخالها,IF(ROW()-ROW(أقساط_تسديد_القروض[[#Headers], [الفائدة]])=1,-IPMT(معدل_الفائدة/12,1,مدة_القرض-ROWS($C$4:C229)+1,أقساط_تسديد_القروض[[#This Row],[الرصيد
الافتتاحي]]),IFERROR(-IPMT(معدل_الفائدة/12,1,أقساط_تسديد_القروض[[#This Row],[المبلغ
المتبقي]],D230),0)),0)</f>
        <v>458.63253324727958</v>
      </c>
      <c r="F229" s="22">
        <f ca="1">IFERROR(IF(AND(القيم_التي_تم_إدخالها,أقساط_تسديد_القروض[[#This Row],[تاريخ
الدفع]]&lt;&gt;""),-PPMT(معدل_الفائدة/12,1,مدة_القرض-ROWS($C$4:C229)+1,أقساط_تسديد_القروض[[#This Row],[الرصيد
الافتتاحي]]),""),0)</f>
        <v>612.45880110572591</v>
      </c>
      <c r="G229" s="22">
        <f ca="1">IF(أقساط_تسديد_القروض[[#This Row],[تاريخ
الدفع]]="",0,قيمة_ضريبة_الملكية)</f>
        <v>375</v>
      </c>
      <c r="H229" s="22">
        <f ca="1">IF(أقساط_تسديد_القروض[[#This Row],[تاريخ
الدفع]]="",0,أقساط_تسديد_القروض[[#This Row],[الفائدة]]+أقساط_تسديد_القروض[[#This Row],[رأس المال]]+أقساط_تسديد_القروض[[#This Row],[ضريبة
الملكية]])</f>
        <v>1446.0913343530055</v>
      </c>
      <c r="I229" s="22">
        <f ca="1">IF(أقساط_تسديد_القروض[[#This Row],[تاريخ
الدفع]]="",0,أقساط_تسديد_القروض[[#This Row],[الرصيد
الافتتاحي]]-أقساط_تسديد_القروض[[#This Row],[رأس المال]])</f>
        <v>110071.8079793471</v>
      </c>
      <c r="J229" s="27">
        <f ca="1">IF(أقساط_تسديد_القروض[[#This Row],[الختامي
الافتتاحي]]&gt;0,الصف_الأخير-ROW(),0)</f>
        <v>134</v>
      </c>
    </row>
    <row r="230" spans="2:10" ht="15" customHeight="1" x14ac:dyDescent="0.2">
      <c r="B230" s="26">
        <f>ROWS($B$4:B230)</f>
        <v>227</v>
      </c>
      <c r="C230" s="28">
        <f ca="1">IF(القيم_التي_تم_إدخالها,IF(أقساط_تسديد_القروض[[#This Row],[الرقم]]&lt;=مدة_القرض,IF(ROW()-ROW(أقساط_تسديد_القروض[[#Headers], [تاريخ
الدفع]])=1,بداية_القرض,IF(I229&gt;0,EDATE(C229,1),"")),""),"")</f>
        <v>50117</v>
      </c>
      <c r="D230" s="22">
        <f ca="1">IF(ROW()-ROW(أقساط_تسديد_القروض[[#Headers], [الرصيد
الافتتاحي]])=1,قيمة_القرض,IF(أقساط_تسديد_القروض[[#This Row],[تاريخ
الدفع]]="",0,INDEX(أقساط_تسديد_القروض[], ROW()-4,8)))</f>
        <v>110071.8079793471</v>
      </c>
      <c r="E230" s="22">
        <f ca="1">IF(القيم_التي_تم_إدخالها,IF(ROW()-ROW(أقساط_تسديد_القروض[[#Headers], [الفائدة]])=1,-IPMT(معدل_الفائدة/12,1,مدة_القرض-ROWS($C$4:C230)+1,أقساط_تسديد_القروض[[#This Row],[الرصيد
الافتتاحي]]),IFERROR(-IPMT(معدل_الفائدة/12,1,أقساط_تسديد_القروض[[#This Row],[المبلغ
المتبقي]],D231),0)),0)</f>
        <v>456.06998861070872</v>
      </c>
      <c r="F230" s="22">
        <f ca="1">IFERROR(IF(AND(القيم_التي_تم_إدخالها,أقساط_تسديد_القروض[[#This Row],[تاريخ
الدفع]]&lt;&gt;""),-PPMT(معدل_الفائدة/12,1,مدة_القرض-ROWS($C$4:C230)+1,أقساط_تسديد_القروض[[#This Row],[الرصيد
الافتتاحي]]),""),0)</f>
        <v>615.01071277699998</v>
      </c>
      <c r="G230" s="22">
        <f ca="1">IF(أقساط_تسديد_القروض[[#This Row],[تاريخ
الدفع]]="",0,قيمة_ضريبة_الملكية)</f>
        <v>375</v>
      </c>
      <c r="H230" s="22">
        <f ca="1">IF(أقساط_تسديد_القروض[[#This Row],[تاريخ
الدفع]]="",0,أقساط_تسديد_القروض[[#This Row],[الفائدة]]+أقساط_تسديد_القروض[[#This Row],[رأس المال]]+أقساط_تسديد_القروض[[#This Row],[ضريبة
الملكية]])</f>
        <v>1446.0807013877088</v>
      </c>
      <c r="I230" s="22">
        <f ca="1">IF(أقساط_تسديد_القروض[[#This Row],[تاريخ
الدفع]]="",0,أقساط_تسديد_القروض[[#This Row],[الرصيد
الافتتاحي]]-أقساط_تسديد_القروض[[#This Row],[رأس المال]])</f>
        <v>109456.79726657009</v>
      </c>
      <c r="J230" s="27">
        <f ca="1">IF(أقساط_تسديد_القروض[[#This Row],[الختامي
الافتتاحي]]&gt;0,الصف_الأخير-ROW(),0)</f>
        <v>133</v>
      </c>
    </row>
    <row r="231" spans="2:10" ht="15" customHeight="1" x14ac:dyDescent="0.2">
      <c r="B231" s="26">
        <f>ROWS($B$4:B231)</f>
        <v>228</v>
      </c>
      <c r="C231" s="28">
        <f ca="1">IF(القيم_التي_تم_إدخالها,IF(أقساط_تسديد_القروض[[#This Row],[الرقم]]&lt;=مدة_القرض,IF(ROW()-ROW(أقساط_تسديد_القروض[[#Headers], [تاريخ
الدفع]])=1,بداية_القرض,IF(I230&gt;0,EDATE(C230,1),"")),""),"")</f>
        <v>50148</v>
      </c>
      <c r="D231" s="22">
        <f ca="1">IF(ROW()-ROW(أقساط_تسديد_القروض[[#Headers], [الرصيد
الافتتاحي]])=1,قيمة_القرض,IF(أقساط_تسديد_القروض[[#This Row],[تاريخ
الدفع]]="",0,INDEX(أقساط_تسديد_القروض[], ROW()-4,8)))</f>
        <v>109456.79726657009</v>
      </c>
      <c r="E231" s="22">
        <f ca="1">IF(القيم_التي_تم_إدخالها,IF(ROW()-ROW(أقساط_تسديد_القروض[[#Headers], [الفائدة]])=1,-IPMT(معدل_الفائدة/12,1,مدة_القرض-ROWS($C$4:C231)+1,أقساط_تسديد_القروض[[#This Row],[الرصيد
الافتتاحي]]),IFERROR(-IPMT(معدل_الفائدة/12,1,أقساط_تسديد_القروض[[#This Row],[المبلغ
المتبقي]],D232),0)),0)</f>
        <v>453.49676670481881</v>
      </c>
      <c r="F231" s="22">
        <f ca="1">IFERROR(IF(AND(القيم_التي_تم_إدخالها,أقساط_تسديد_القروض[[#This Row],[تاريخ
الدفع]]&lt;&gt;""),-PPMT(معدل_الفائدة/12,1,مدة_القرض-ROWS($C$4:C231)+1,أقساط_تسديد_القروض[[#This Row],[الرصيد
الافتتاحي]]),""),0)</f>
        <v>617.57325741357079</v>
      </c>
      <c r="G231" s="22">
        <f ca="1">IF(أقساط_تسديد_القروض[[#This Row],[تاريخ
الدفع]]="",0,قيمة_ضريبة_الملكية)</f>
        <v>375</v>
      </c>
      <c r="H231" s="22">
        <f ca="1">IF(أقساط_تسديد_القروض[[#This Row],[تاريخ
الدفع]]="",0,أقساط_تسديد_القروض[[#This Row],[الفائدة]]+أقساط_تسديد_القروض[[#This Row],[رأس المال]]+أقساط_تسديد_القروض[[#This Row],[ضريبة
الملكية]])</f>
        <v>1446.0700241183895</v>
      </c>
      <c r="I231" s="22">
        <f ca="1">IF(أقساط_تسديد_القروض[[#This Row],[تاريخ
الدفع]]="",0,أقساط_تسديد_القروض[[#This Row],[الرصيد
الافتتاحي]]-أقساط_تسديد_القروض[[#This Row],[رأس المال]])</f>
        <v>108839.22400915652</v>
      </c>
      <c r="J231" s="27">
        <f ca="1">IF(أقساط_تسديد_القروض[[#This Row],[الختامي
الافتتاحي]]&gt;0,الصف_الأخير-ROW(),0)</f>
        <v>132</v>
      </c>
    </row>
    <row r="232" spans="2:10" ht="15" customHeight="1" x14ac:dyDescent="0.2">
      <c r="B232" s="26">
        <f>ROWS($B$4:B232)</f>
        <v>229</v>
      </c>
      <c r="C232" s="28">
        <f ca="1">IF(القيم_التي_تم_إدخالها,IF(أقساط_تسديد_القروض[[#This Row],[الرقم]]&lt;=مدة_القرض,IF(ROW()-ROW(أقساط_تسديد_القروض[[#Headers], [تاريخ
الدفع]])=1,بداية_القرض,IF(I231&gt;0,EDATE(C231,1),"")),""),"")</f>
        <v>50178</v>
      </c>
      <c r="D232" s="22">
        <f ca="1">IF(ROW()-ROW(أقساط_تسديد_القروض[[#Headers], [الرصيد
الافتتاحي]])=1,قيمة_القرض,IF(أقساط_تسديد_القروض[[#This Row],[تاريخ
الدفع]]="",0,INDEX(أقساط_تسديد_القروض[], ROW()-4,8)))</f>
        <v>108839.22400915652</v>
      </c>
      <c r="E232" s="22">
        <f ca="1">IF(القيم_التي_تم_إدخالها,IF(ROW()-ROW(أقساط_تسديد_القروض[[#Headers], [الفائدة]])=1,-IPMT(معدل_الفائدة/12,1,مدة_القرض-ROWS($C$4:C232)+1,أقساط_تسديد_القروض[[#This Row],[الرصيد
الافتتاحي]]),IFERROR(-IPMT(معدل_الفائدة/12,1,أقساط_تسديد_القروض[[#This Row],[المبلغ
المتبقي]],D233),0)),0)</f>
        <v>450.91282304098775</v>
      </c>
      <c r="F232" s="22">
        <f ca="1">IFERROR(IF(AND(القيم_التي_تم_إدخالها,أقساط_تسديد_القروض[[#This Row],[تاريخ
الدفع]]&lt;&gt;""),-PPMT(معدل_الفائدة/12,1,مدة_القرض-ROWS($C$4:C232)+1,أقساط_تسديد_القروض[[#This Row],[الرصيد
الافتتاحي]]),""),0)</f>
        <v>620.14647931946058</v>
      </c>
      <c r="G232" s="22">
        <f ca="1">IF(أقساط_تسديد_القروض[[#This Row],[تاريخ
الدفع]]="",0,قيمة_ضريبة_الملكية)</f>
        <v>375</v>
      </c>
      <c r="H232" s="22">
        <f ca="1">IF(أقساط_تسديد_القروض[[#This Row],[تاريخ
الدفع]]="",0,أقساط_تسديد_القروض[[#This Row],[الفائدة]]+أقساط_تسديد_القروض[[#This Row],[رأس المال]]+أقساط_تسديد_القروض[[#This Row],[ضريبة
الملكية]])</f>
        <v>1446.0593023604483</v>
      </c>
      <c r="I232" s="22">
        <f ca="1">IF(أقساط_تسديد_القروض[[#This Row],[تاريخ
الدفع]]="",0,أقساط_تسديد_القروض[[#This Row],[الرصيد
الافتتاحي]]-أقساط_تسديد_القروض[[#This Row],[رأس المال]])</f>
        <v>108219.07752983706</v>
      </c>
      <c r="J232" s="27">
        <f ca="1">IF(أقساط_تسديد_القروض[[#This Row],[الختامي
الافتتاحي]]&gt;0,الصف_الأخير-ROW(),0)</f>
        <v>131</v>
      </c>
    </row>
    <row r="233" spans="2:10" ht="15" customHeight="1" x14ac:dyDescent="0.2">
      <c r="B233" s="26">
        <f>ROWS($B$4:B233)</f>
        <v>230</v>
      </c>
      <c r="C233" s="28">
        <f ca="1">IF(القيم_التي_تم_إدخالها,IF(أقساط_تسديد_القروض[[#This Row],[الرقم]]&lt;=مدة_القرض,IF(ROW()-ROW(أقساط_تسديد_القروض[[#Headers], [تاريخ
الدفع]])=1,بداية_القرض,IF(I232&gt;0,EDATE(C232,1),"")),""),"")</f>
        <v>50209</v>
      </c>
      <c r="D233" s="22">
        <f ca="1">IF(ROW()-ROW(أقساط_تسديد_القروض[[#Headers], [الرصيد
الافتتاحي]])=1,قيمة_القرض,IF(أقساط_تسديد_القروض[[#This Row],[تاريخ
الدفع]]="",0,INDEX(أقساط_تسديد_القروض[], ROW()-4,8)))</f>
        <v>108219.07752983706</v>
      </c>
      <c r="E233" s="22">
        <f ca="1">IF(القيم_التي_تم_إدخالها,IF(ROW()-ROW(أقساط_تسديد_القروض[[#Headers], [الفائدة]])=1,-IPMT(معدل_الفائدة/12,1,مدة_القرض-ROWS($C$4:C233)+1,أقساط_تسديد_القروض[[#This Row],[الرصيد
الافتتاحي]]),IFERROR(-IPMT(معدل_الفائدة/12,1,أقساط_تسديد_القروض[[#This Row],[المبلغ
المتبقي]],D234),0)),0)</f>
        <v>448.31811294522402</v>
      </c>
      <c r="F233" s="22">
        <f ca="1">IFERROR(IF(AND(القيم_التي_تم_إدخالها,أقساط_تسديد_القروض[[#This Row],[تاريخ
الدفع]]&lt;&gt;""),-PPMT(معدل_الفائدة/12,1,مدة_القرض-ROWS($C$4:C233)+1,أقساط_تسديد_القروض[[#This Row],[الرصيد
الافتتاحي]]),""),0)</f>
        <v>622.73042298329153</v>
      </c>
      <c r="G233" s="22">
        <f ca="1">IF(أقساط_تسديد_القروض[[#This Row],[تاريخ
الدفع]]="",0,قيمة_ضريبة_الملكية)</f>
        <v>375</v>
      </c>
      <c r="H233" s="22">
        <f ca="1">IF(أقساط_تسديد_القروض[[#This Row],[تاريخ
الدفع]]="",0,أقساط_تسديد_القروض[[#This Row],[الفائدة]]+أقساط_تسديد_القروض[[#This Row],[رأس المال]]+أقساط_تسديد_القروض[[#This Row],[ضريبة
الملكية]])</f>
        <v>1446.0485359285155</v>
      </c>
      <c r="I233" s="22">
        <f ca="1">IF(أقساط_تسديد_القروض[[#This Row],[تاريخ
الدفع]]="",0,أقساط_تسديد_القروض[[#This Row],[الرصيد
الافتتاحي]]-أقساط_تسديد_القروض[[#This Row],[رأس المال]])</f>
        <v>107596.34710685376</v>
      </c>
      <c r="J233" s="27">
        <f ca="1">IF(أقساط_تسديد_القروض[[#This Row],[الختامي
الافتتاحي]]&gt;0,الصف_الأخير-ROW(),0)</f>
        <v>130</v>
      </c>
    </row>
    <row r="234" spans="2:10" ht="15" customHeight="1" x14ac:dyDescent="0.2">
      <c r="B234" s="26">
        <f>ROWS($B$4:B234)</f>
        <v>231</v>
      </c>
      <c r="C234" s="28">
        <f ca="1">IF(القيم_التي_تم_إدخالها,IF(أقساط_تسديد_القروض[[#This Row],[الرقم]]&lt;=مدة_القرض,IF(ROW()-ROW(أقساط_تسديد_القروض[[#Headers], [تاريخ
الدفع]])=1,بداية_القرض,IF(I233&gt;0,EDATE(C233,1),"")),""),"")</f>
        <v>50239</v>
      </c>
      <c r="D234" s="22">
        <f ca="1">IF(ROW()-ROW(أقساط_تسديد_القروض[[#Headers], [الرصيد
الافتتاحي]])=1,قيمة_القرض,IF(أقساط_تسديد_القروض[[#This Row],[تاريخ
الدفع]]="",0,INDEX(أقساط_تسديد_القروض[], ROW()-4,8)))</f>
        <v>107596.34710685376</v>
      </c>
      <c r="E234" s="22">
        <f ca="1">IF(القيم_التي_تم_إدخالها,IF(ROW()-ROW(أقساط_تسديد_القروض[[#Headers], [الفائدة]])=1,-IPMT(معدل_الفائدة/12,1,مدة_القرض-ROWS($C$4:C234)+1,أقساط_تسديد_القروض[[#This Row],[الرصيد
الافتتاحي]]),IFERROR(-IPMT(معدل_الفائدة/12,1,أقساط_تسديد_القروض[[#This Row],[المبلغ
المتبقي]],D235),0)),0)</f>
        <v>445.7125915573946</v>
      </c>
      <c r="F234" s="22">
        <f ca="1">IFERROR(IF(AND(القيم_التي_تم_إدخالها,أقساط_تسديد_القروض[[#This Row],[تاريخ
الدفع]]&lt;&gt;""),-PPMT(معدل_الفائدة/12,1,مدة_القرض-ROWS($C$4:C234)+1,أقساط_تسديد_القروض[[#This Row],[الرصيد
الافتتاحي]]),""),0)</f>
        <v>625.32513307905538</v>
      </c>
      <c r="G234" s="22">
        <f ca="1">IF(أقساط_تسديد_القروض[[#This Row],[تاريخ
الدفع]]="",0,قيمة_ضريبة_الملكية)</f>
        <v>375</v>
      </c>
      <c r="H234" s="22">
        <f ca="1">IF(أقساط_تسديد_القروض[[#This Row],[تاريخ
الدفع]]="",0,أقساط_تسديد_القروض[[#This Row],[الفائدة]]+أقساط_تسديد_القروض[[#This Row],[رأس المال]]+أقساط_تسديد_القروض[[#This Row],[ضريبة
الملكية]])</f>
        <v>1446.0377246364501</v>
      </c>
      <c r="I234" s="22">
        <f ca="1">IF(أقساط_تسديد_القروض[[#This Row],[تاريخ
الدفع]]="",0,أقساط_تسديد_القروض[[#This Row],[الرصيد
الافتتاحي]]-أقساط_تسديد_القروض[[#This Row],[رأس المال]])</f>
        <v>106971.02197377471</v>
      </c>
      <c r="J234" s="27">
        <f ca="1">IF(أقساط_تسديد_القروض[[#This Row],[الختامي
الافتتاحي]]&gt;0,الصف_الأخير-ROW(),0)</f>
        <v>129</v>
      </c>
    </row>
    <row r="235" spans="2:10" ht="15" customHeight="1" x14ac:dyDescent="0.2">
      <c r="B235" s="26">
        <f>ROWS($B$4:B235)</f>
        <v>232</v>
      </c>
      <c r="C235" s="28">
        <f ca="1">IF(القيم_التي_تم_إدخالها,IF(أقساط_تسديد_القروض[[#This Row],[الرقم]]&lt;=مدة_القرض,IF(ROW()-ROW(أقساط_تسديد_القروض[[#Headers], [تاريخ
الدفع]])=1,بداية_القرض,IF(I234&gt;0,EDATE(C234,1),"")),""),"")</f>
        <v>50270</v>
      </c>
      <c r="D235" s="22">
        <f ca="1">IF(ROW()-ROW(أقساط_تسديد_القروض[[#Headers], [الرصيد
الافتتاحي]])=1,قيمة_القرض,IF(أقساط_تسديد_القروض[[#This Row],[تاريخ
الدفع]]="",0,INDEX(أقساط_تسديد_القروض[], ROW()-4,8)))</f>
        <v>106971.02197377471</v>
      </c>
      <c r="E235" s="22">
        <f ca="1">IF(القيم_التي_تم_إدخالها,IF(ROW()-ROW(أقساط_تسديد_القروض[[#Headers], [الفائدة]])=1,-IPMT(معدل_الفائدة/12,1,مدة_القرض-ROWS($C$4:C235)+1,أقساط_تسديد_القروض[[#This Row],[الرصيد
الافتتاحي]]),IFERROR(-IPMT(معدل_الفائدة/12,1,أقساط_تسديد_القروض[[#This Row],[المبلغ
المتبقي]],D236),0)),0)</f>
        <v>443.0962138304493</v>
      </c>
      <c r="F235" s="22">
        <f ca="1">IFERROR(IF(AND(القيم_التي_تم_إدخالها,أقساط_تسديد_القروض[[#This Row],[تاريخ
الدفع]]&lt;&gt;""),-PPMT(معدل_الفائدة/12,1,مدة_القرض-ROWS($C$4:C235)+1,أقساط_تسديد_القروض[[#This Row],[الرصيد
الافتتاحي]]),""),0)</f>
        <v>627.93065446688468</v>
      </c>
      <c r="G235" s="22">
        <f ca="1">IF(أقساط_تسديد_القروض[[#This Row],[تاريخ
الدفع]]="",0,قيمة_ضريبة_الملكية)</f>
        <v>375</v>
      </c>
      <c r="H235" s="22">
        <f ca="1">IF(أقساط_تسديد_القروض[[#This Row],[تاريخ
الدفع]]="",0,أقساط_تسديد_القروض[[#This Row],[الفائدة]]+أقساط_تسديد_القروض[[#This Row],[رأس المال]]+أقساط_تسديد_القروض[[#This Row],[ضريبة
الملكية]])</f>
        <v>1446.026868297334</v>
      </c>
      <c r="I235" s="22">
        <f ca="1">IF(أقساط_تسديد_القروض[[#This Row],[تاريخ
الدفع]]="",0,أقساط_تسديد_القروض[[#This Row],[الرصيد
الافتتاحي]]-أقساط_تسديد_القروض[[#This Row],[رأس المال]])</f>
        <v>106343.09131930783</v>
      </c>
      <c r="J235" s="27">
        <f ca="1">IF(أقساط_تسديد_القروض[[#This Row],[الختامي
الافتتاحي]]&gt;0,الصف_الأخير-ROW(),0)</f>
        <v>128</v>
      </c>
    </row>
    <row r="236" spans="2:10" ht="15" customHeight="1" x14ac:dyDescent="0.2">
      <c r="B236" s="26">
        <f>ROWS($B$4:B236)</f>
        <v>233</v>
      </c>
      <c r="C236" s="28">
        <f ca="1">IF(القيم_التي_تم_إدخالها,IF(أقساط_تسديد_القروض[[#This Row],[الرقم]]&lt;=مدة_القرض,IF(ROW()-ROW(أقساط_تسديد_القروض[[#Headers], [تاريخ
الدفع]])=1,بداية_القرض,IF(I235&gt;0,EDATE(C235,1),"")),""),"")</f>
        <v>50301</v>
      </c>
      <c r="D236" s="22">
        <f ca="1">IF(ROW()-ROW(أقساط_تسديد_القروض[[#Headers], [الرصيد
الافتتاحي]])=1,قيمة_القرض,IF(أقساط_تسديد_القروض[[#This Row],[تاريخ
الدفع]]="",0,INDEX(أقساط_تسديد_القروض[], ROW()-4,8)))</f>
        <v>106343.09131930783</v>
      </c>
      <c r="E236" s="22">
        <f ca="1">IF(القيم_التي_تم_إدخالها,IF(ROW()-ROW(أقساط_تسديد_القروض[[#Headers], [الفائدة]])=1,-IPMT(معدل_الفائدة/12,1,مدة_القرض-ROWS($C$4:C236)+1,أقساط_تسديد_القروض[[#This Row],[الرصيد
الافتتاحي]]),IFERROR(-IPMT(معدل_الفائدة/12,1,أقساط_تسديد_القروض[[#This Row],[المبلغ
المتبقي]],D237),0)),0)</f>
        <v>440.46893452964167</v>
      </c>
      <c r="F236" s="22">
        <f ca="1">IFERROR(IF(AND(القيم_التي_تم_إدخالها,أقساط_تسديد_القروض[[#This Row],[تاريخ
الدفع]]&lt;&gt;""),-PPMT(معدل_الفائدة/12,1,مدة_القرض-ROWS($C$4:C236)+1,أقساط_تسديد_القروض[[#This Row],[الرصيد
الافتتاحي]]),""),0)</f>
        <v>630.54703219382998</v>
      </c>
      <c r="G236" s="22">
        <f ca="1">IF(أقساط_تسديد_القروض[[#This Row],[تاريخ
الدفع]]="",0,قيمة_ضريبة_الملكية)</f>
        <v>375</v>
      </c>
      <c r="H236" s="22">
        <f ca="1">IF(أقساط_تسديد_القروض[[#This Row],[تاريخ
الدفع]]="",0,أقساط_تسديد_القروض[[#This Row],[الفائدة]]+أقساط_تسديد_القروض[[#This Row],[رأس المال]]+أقساط_تسديد_القروض[[#This Row],[ضريبة
الملكية]])</f>
        <v>1446.0159667234716</v>
      </c>
      <c r="I236" s="22">
        <f ca="1">IF(أقساط_تسديد_القروض[[#This Row],[تاريخ
الدفع]]="",0,أقساط_تسديد_القروض[[#This Row],[الرصيد
الافتتاحي]]-أقساط_تسديد_القروض[[#This Row],[رأس المال]])</f>
        <v>105712.544287114</v>
      </c>
      <c r="J236" s="27">
        <f ca="1">IF(أقساط_تسديد_القروض[[#This Row],[الختامي
الافتتاحي]]&gt;0,الصف_الأخير-ROW(),0)</f>
        <v>127</v>
      </c>
    </row>
    <row r="237" spans="2:10" ht="15" customHeight="1" x14ac:dyDescent="0.2">
      <c r="B237" s="26">
        <f>ROWS($B$4:B237)</f>
        <v>234</v>
      </c>
      <c r="C237" s="28">
        <f ca="1">IF(القيم_التي_تم_إدخالها,IF(أقساط_تسديد_القروض[[#This Row],[الرقم]]&lt;=مدة_القرض,IF(ROW()-ROW(أقساط_تسديد_القروض[[#Headers], [تاريخ
الدفع]])=1,بداية_القرض,IF(I236&gt;0,EDATE(C236,1),"")),""),"")</f>
        <v>50331</v>
      </c>
      <c r="D237" s="22">
        <f ca="1">IF(ROW()-ROW(أقساط_تسديد_القروض[[#Headers], [الرصيد
الافتتاحي]])=1,قيمة_القرض,IF(أقساط_تسديد_القروض[[#This Row],[تاريخ
الدفع]]="",0,INDEX(أقساط_تسديد_القروض[], ROW()-4,8)))</f>
        <v>105712.544287114</v>
      </c>
      <c r="E237" s="22">
        <f ca="1">IF(القيم_التي_تم_إدخالها,IF(ROW()-ROW(أقساط_تسديد_القروض[[#Headers], [الفائدة]])=1,-IPMT(معدل_الفائدة/12,1,مدة_القرض-ROWS($C$4:C237)+1,أقساط_تسديد_القروض[[#This Row],[الرصيد
الافتتاحي]]),IFERROR(-IPMT(معدل_الفائدة/12,1,أقساط_تسديد_القروض[[#This Row],[المبلغ
المتبقي]],D238),0)),0)</f>
        <v>437.83070823174728</v>
      </c>
      <c r="F237" s="22">
        <f ca="1">IFERROR(IF(AND(القيم_التي_تم_إدخالها,أقساط_تسديد_القروض[[#This Row],[تاريخ
الدفع]]&lt;&gt;""),-PPMT(معدل_الفائدة/12,1,مدة_القرض-ROWS($C$4:C237)+1,أقساط_تسديد_القروض[[#This Row],[الرصيد
الافتتاحي]]),""),0)</f>
        <v>633.17431149463755</v>
      </c>
      <c r="G237" s="22">
        <f ca="1">IF(أقساط_تسديد_القروض[[#This Row],[تاريخ
الدفع]]="",0,قيمة_ضريبة_الملكية)</f>
        <v>375</v>
      </c>
      <c r="H237" s="22">
        <f ca="1">IF(أقساط_تسديد_القروض[[#This Row],[تاريخ
الدفع]]="",0,أقساط_تسديد_القروض[[#This Row],[الفائدة]]+أقساط_تسديد_القروض[[#This Row],[رأس المال]]+أقساط_تسديد_القروض[[#This Row],[ضريبة
الملكية]])</f>
        <v>1446.0050197263849</v>
      </c>
      <c r="I237" s="22">
        <f ca="1">IF(أقساط_تسديد_القروض[[#This Row],[تاريخ
الدفع]]="",0,أقساط_تسديد_القروض[[#This Row],[الرصيد
الافتتاحي]]-أقساط_تسديد_القروض[[#This Row],[رأس المال]])</f>
        <v>105079.36997561935</v>
      </c>
      <c r="J237" s="27">
        <f ca="1">IF(أقساط_تسديد_القروض[[#This Row],[الختامي
الافتتاحي]]&gt;0,الصف_الأخير-ROW(),0)</f>
        <v>126</v>
      </c>
    </row>
    <row r="238" spans="2:10" ht="15" customHeight="1" x14ac:dyDescent="0.2">
      <c r="B238" s="26">
        <f>ROWS($B$4:B238)</f>
        <v>235</v>
      </c>
      <c r="C238" s="28">
        <f ca="1">IF(القيم_التي_تم_إدخالها,IF(أقساط_تسديد_القروض[[#This Row],[الرقم]]&lt;=مدة_القرض,IF(ROW()-ROW(أقساط_تسديد_القروض[[#Headers], [تاريخ
الدفع]])=1,بداية_القرض,IF(I237&gt;0,EDATE(C237,1),"")),""),"")</f>
        <v>50362</v>
      </c>
      <c r="D238" s="22">
        <f ca="1">IF(ROW()-ROW(أقساط_تسديد_القروض[[#Headers], [الرصيد
الافتتاحي]])=1,قيمة_القرض,IF(أقساط_تسديد_القروض[[#This Row],[تاريخ
الدفع]]="",0,INDEX(أقساط_تسديد_القروض[], ROW()-4,8)))</f>
        <v>105079.36997561935</v>
      </c>
      <c r="E238" s="22">
        <f ca="1">IF(القيم_التي_تم_إدخالها,IF(ROW()-ROW(أقساط_تسديد_القروض[[#Headers], [الفائدة]])=1,-IPMT(معدل_الفائدة/12,1,مدة_القرض-ROWS($C$4:C238)+1,أقساط_تسديد_القروض[[#This Row],[الرصيد
الافتتاحي]]),IFERROR(-IPMT(معدل_الفائدة/12,1,أقساط_تسديد_القروض[[#This Row],[المبلغ
المتبقي]],D239),0)),0)</f>
        <v>435.1814893242784</v>
      </c>
      <c r="F238" s="22">
        <f ca="1">IFERROR(IF(AND(القيم_التي_تم_إدخالها,أقساط_تسديد_القروض[[#This Row],[تاريخ
الدفع]]&lt;&gt;""),-PPMT(معدل_الفائدة/12,1,مدة_القرض-ROWS($C$4:C238)+1,أقساط_تسديد_القروض[[#This Row],[الرصيد
الافتتاحي]]),""),0)</f>
        <v>635.81253779253188</v>
      </c>
      <c r="G238" s="22">
        <f ca="1">IF(أقساط_تسديد_القروض[[#This Row],[تاريخ
الدفع]]="",0,قيمة_ضريبة_الملكية)</f>
        <v>375</v>
      </c>
      <c r="H238" s="22">
        <f ca="1">IF(أقساط_تسديد_القروض[[#This Row],[تاريخ
الدفع]]="",0,أقساط_تسديد_القروض[[#This Row],[الفائدة]]+أقساط_تسديد_القروض[[#This Row],[رأس المال]]+أقساط_تسديد_القروض[[#This Row],[ضريبة
الملكية]])</f>
        <v>1445.9940271168102</v>
      </c>
      <c r="I238" s="22">
        <f ca="1">IF(أقساط_تسديد_القروض[[#This Row],[تاريخ
الدفع]]="",0,أقساط_تسديد_القروض[[#This Row],[الرصيد
الافتتاحي]]-أقساط_تسديد_القروض[[#This Row],[رأس المال]])</f>
        <v>104443.55743782682</v>
      </c>
      <c r="J238" s="27">
        <f ca="1">IF(أقساط_تسديد_القروض[[#This Row],[الختامي
الافتتاحي]]&gt;0,الصف_الأخير-ROW(),0)</f>
        <v>125</v>
      </c>
    </row>
    <row r="239" spans="2:10" ht="15" customHeight="1" x14ac:dyDescent="0.2">
      <c r="B239" s="26">
        <f>ROWS($B$4:B239)</f>
        <v>236</v>
      </c>
      <c r="C239" s="28">
        <f ca="1">IF(القيم_التي_تم_إدخالها,IF(أقساط_تسديد_القروض[[#This Row],[الرقم]]&lt;=مدة_القرض,IF(ROW()-ROW(أقساط_تسديد_القروض[[#Headers], [تاريخ
الدفع]])=1,بداية_القرض,IF(I238&gt;0,EDATE(C238,1),"")),""),"")</f>
        <v>50392</v>
      </c>
      <c r="D239" s="22">
        <f ca="1">IF(ROW()-ROW(أقساط_تسديد_القروض[[#Headers], [الرصيد
الافتتاحي]])=1,قيمة_القرض,IF(أقساط_تسديد_القروض[[#This Row],[تاريخ
الدفع]]="",0,INDEX(أقساط_تسديد_القروض[], ROW()-4,8)))</f>
        <v>104443.55743782682</v>
      </c>
      <c r="E239" s="22">
        <f ca="1">IF(القيم_التي_تم_إدخالها,IF(ROW()-ROW(أقساط_تسديد_القروض[[#Headers], [الفائدة]])=1,-IPMT(معدل_الفائدة/12,1,مدة_القرض-ROWS($C$4:C239)+1,أقساط_تسديد_القروض[[#This Row],[الرصيد
الافتتاحي]]),IFERROR(-IPMT(معدل_الفائدة/12,1,أقساط_تسديد_القروض[[#This Row],[المبلغ
المتبقي]],D240),0)),0)</f>
        <v>432.52123200469509</v>
      </c>
      <c r="F239" s="22">
        <f ca="1">IFERROR(IF(AND(القيم_التي_تم_إدخالها,أقساط_تسديد_القروض[[#This Row],[تاريخ
الدفع]]&lt;&gt;""),-PPMT(معدل_الفائدة/12,1,مدة_القرض-ROWS($C$4:C239)+1,أقساط_تسديد_القروض[[#This Row],[الرصيد
الافتتاحي]]),""),0)</f>
        <v>638.46175670000071</v>
      </c>
      <c r="G239" s="22">
        <f ca="1">IF(أقساط_تسديد_القروض[[#This Row],[تاريخ
الدفع]]="",0,قيمة_ضريبة_الملكية)</f>
        <v>375</v>
      </c>
      <c r="H239" s="22">
        <f ca="1">IF(أقساط_تسديد_القروض[[#This Row],[تاريخ
الدفع]]="",0,أقساط_تسديد_القروض[[#This Row],[الفائدة]]+أقساط_تسديد_القروض[[#This Row],[رأس المال]]+أقساط_تسديد_القروض[[#This Row],[ضريبة
الملكية]])</f>
        <v>1445.9829887046958</v>
      </c>
      <c r="I239" s="22">
        <f ca="1">IF(أقساط_تسديد_القروض[[#This Row],[تاريخ
الدفع]]="",0,أقساط_تسديد_القروض[[#This Row],[الرصيد
الافتتاحي]]-أقساط_تسديد_القروض[[#This Row],[رأس المال]])</f>
        <v>103805.09568112683</v>
      </c>
      <c r="J239" s="27">
        <f ca="1">IF(أقساط_تسديد_القروض[[#This Row],[الختامي
الافتتاحي]]&gt;0,الصف_الأخير-ROW(),0)</f>
        <v>124</v>
      </c>
    </row>
    <row r="240" spans="2:10" ht="15" customHeight="1" x14ac:dyDescent="0.2">
      <c r="B240" s="26">
        <f>ROWS($B$4:B240)</f>
        <v>237</v>
      </c>
      <c r="C240" s="28">
        <f ca="1">IF(القيم_التي_تم_إدخالها,IF(أقساط_تسديد_القروض[[#This Row],[الرقم]]&lt;=مدة_القرض,IF(ROW()-ROW(أقساط_تسديد_القروض[[#Headers], [تاريخ
الدفع]])=1,بداية_القرض,IF(I239&gt;0,EDATE(C239,1),"")),""),"")</f>
        <v>50423</v>
      </c>
      <c r="D240" s="22">
        <f ca="1">IF(ROW()-ROW(أقساط_تسديد_القروض[[#Headers], [الرصيد
الافتتاحي]])=1,قيمة_القرض,IF(أقساط_تسديد_القروض[[#This Row],[تاريخ
الدفع]]="",0,INDEX(أقساط_تسديد_القروض[], ROW()-4,8)))</f>
        <v>103805.09568112683</v>
      </c>
      <c r="E240" s="22">
        <f ca="1">IF(القيم_التي_تم_إدخالها,IF(ROW()-ROW(أقساط_تسديد_القروض[[#Headers], [الفائدة]])=1,-IPMT(معدل_الفائدة/12,1,مدة_القرض-ROWS($C$4:C240)+1,أقساط_تسديد_القروض[[#This Row],[الرصيد
الافتتاحي]]),IFERROR(-IPMT(معدل_الفائدة/12,1,أقساط_تسديد_القروض[[#This Row],[المبلغ
المتبقي]],D241),0)),0)</f>
        <v>429.84989027961353</v>
      </c>
      <c r="F240" s="22">
        <f ca="1">IFERROR(IF(AND(القيم_التي_تم_إدخالها,أقساط_تسديد_القروض[[#This Row],[تاريخ
الدفع]]&lt;&gt;""),-PPMT(معدل_الفائدة/12,1,مدة_القرض-ROWS($C$4:C240)+1,أقساط_تسديد_القروض[[#This Row],[الرصيد
الافتتاحي]]),""),0)</f>
        <v>641.12201401958396</v>
      </c>
      <c r="G240" s="22">
        <f ca="1">IF(أقساط_تسديد_القروض[[#This Row],[تاريخ
الدفع]]="",0,قيمة_ضريبة_الملكية)</f>
        <v>375</v>
      </c>
      <c r="H240" s="22">
        <f ca="1">IF(أقساط_تسديد_القروض[[#This Row],[تاريخ
الدفع]]="",0,أقساط_تسديد_القروض[[#This Row],[الفائدة]]+أقساط_تسديد_القروض[[#This Row],[رأس المال]]+أقساط_تسديد_القروض[[#This Row],[ضريبة
الملكية]])</f>
        <v>1445.9719042991974</v>
      </c>
      <c r="I240" s="22">
        <f ca="1">IF(أقساط_تسديد_القروض[[#This Row],[تاريخ
الدفع]]="",0,أقساط_تسديد_القروض[[#This Row],[الرصيد
الافتتاحي]]-أقساط_تسديد_القروض[[#This Row],[رأس المال]])</f>
        <v>103163.97366710725</v>
      </c>
      <c r="J240" s="27">
        <f ca="1">IF(أقساط_تسديد_القروض[[#This Row],[الختامي
الافتتاحي]]&gt;0,الصف_الأخير-ROW(),0)</f>
        <v>123</v>
      </c>
    </row>
    <row r="241" spans="2:10" ht="15" customHeight="1" x14ac:dyDescent="0.2">
      <c r="B241" s="26">
        <f>ROWS($B$4:B241)</f>
        <v>238</v>
      </c>
      <c r="C241" s="28">
        <f ca="1">IF(القيم_التي_تم_إدخالها,IF(أقساط_تسديد_القروض[[#This Row],[الرقم]]&lt;=مدة_القرض,IF(ROW()-ROW(أقساط_تسديد_القروض[[#Headers], [تاريخ
الدفع]])=1,بداية_القرض,IF(I240&gt;0,EDATE(C240,1),"")),""),"")</f>
        <v>50454</v>
      </c>
      <c r="D241" s="22">
        <f ca="1">IF(ROW()-ROW(أقساط_تسديد_القروض[[#Headers], [الرصيد
الافتتاحي]])=1,قيمة_القرض,IF(أقساط_تسديد_القروض[[#This Row],[تاريخ
الدفع]]="",0,INDEX(أقساط_تسديد_القروض[], ROW()-4,8)))</f>
        <v>103163.97366710725</v>
      </c>
      <c r="E241" s="22">
        <f ca="1">IF(القيم_التي_تم_إدخالها,IF(ROW()-ROW(أقساط_تسديد_القروض[[#Headers], [الفائدة]])=1,-IPMT(معدل_الفائدة/12,1,مدة_القرض-ROWS($C$4:C241)+1,أقساط_تسديد_القروض[[#This Row],[الرصيد
الافتتاحي]]),IFERROR(-IPMT(معدل_الفائدة/12,1,أقساط_تسديد_القروض[[#This Row],[المبلغ
المتبقي]],D242),0)),0)</f>
        <v>427.16741796401072</v>
      </c>
      <c r="F241" s="22">
        <f ca="1">IFERROR(IF(AND(القيم_التي_تم_إدخالها,أقساط_تسديد_القروض[[#This Row],[تاريخ
الدفع]]&lt;&gt;""),-PPMT(معدل_الفائدة/12,1,مدة_القرض-ROWS($C$4:C241)+1,أقساط_تسديد_القروض[[#This Row],[الرصيد
الافتتاحي]]),""),0)</f>
        <v>643.79335574466575</v>
      </c>
      <c r="G241" s="22">
        <f ca="1">IF(أقساط_تسديد_القروض[[#This Row],[تاريخ
الدفع]]="",0,قيمة_ضريبة_الملكية)</f>
        <v>375</v>
      </c>
      <c r="H241" s="22">
        <f ca="1">IF(أقساط_تسديد_القروض[[#This Row],[تاريخ
الدفع]]="",0,أقساط_تسديد_القروض[[#This Row],[الفائدة]]+أقساط_تسديد_القروض[[#This Row],[رأس المال]]+أقساط_تسديد_القروض[[#This Row],[ضريبة
الملكية]])</f>
        <v>1445.9607737086765</v>
      </c>
      <c r="I241" s="22">
        <f ca="1">IF(أقساط_تسديد_القروض[[#This Row],[تاريخ
الدفع]]="",0,أقساط_تسديد_القروض[[#This Row],[الرصيد
الافتتاحي]]-أقساط_تسديد_القروض[[#This Row],[رأس المال]])</f>
        <v>102520.18031136258</v>
      </c>
      <c r="J241" s="27">
        <f ca="1">IF(أقساط_تسديد_القروض[[#This Row],[الختامي
الافتتاحي]]&gt;0,الصف_الأخير-ROW(),0)</f>
        <v>122</v>
      </c>
    </row>
    <row r="242" spans="2:10" ht="15" customHeight="1" x14ac:dyDescent="0.2">
      <c r="B242" s="26">
        <f>ROWS($B$4:B242)</f>
        <v>239</v>
      </c>
      <c r="C242" s="28">
        <f ca="1">IF(القيم_التي_تم_إدخالها,IF(أقساط_تسديد_القروض[[#This Row],[الرقم]]&lt;=مدة_القرض,IF(ROW()-ROW(أقساط_تسديد_القروض[[#Headers], [تاريخ
الدفع]])=1,بداية_القرض,IF(I241&gt;0,EDATE(C241,1),"")),""),"")</f>
        <v>50482</v>
      </c>
      <c r="D242" s="22">
        <f ca="1">IF(ROW()-ROW(أقساط_تسديد_القروض[[#Headers], [الرصيد
الافتتاحي]])=1,قيمة_القرض,IF(أقساط_تسديد_القروض[[#This Row],[تاريخ
الدفع]]="",0,INDEX(أقساط_تسديد_القروض[], ROW()-4,8)))</f>
        <v>102520.18031136258</v>
      </c>
      <c r="E242" s="22">
        <f ca="1">IF(القيم_التي_تم_إدخالها,IF(ROW()-ROW(أقساط_تسديد_القروض[[#Headers], [الفائدة]])=1,-IPMT(معدل_الفائدة/12,1,مدة_القرض-ROWS($C$4:C242)+1,أقساط_تسديد_القروض[[#This Row],[الرصيد
الافتتاحي]]),IFERROR(-IPMT(معدل_الفائدة/12,1,أقساط_تسديد_القروض[[#This Row],[المبلغ
المتبقي]],D243),0)),0)</f>
        <v>424.4737686804263</v>
      </c>
      <c r="F242" s="22">
        <f ca="1">IFERROR(IF(AND(القيم_التي_تم_إدخالها,أقساط_تسديد_القروض[[#This Row],[تاريخ
الدفع]]&lt;&gt;""),-PPMT(معدل_الفائدة/12,1,مدة_القرض-ROWS($C$4:C242)+1,أقساط_تسديد_القروض[[#This Row],[الرصيد
الافتتاحي]]),""),0)</f>
        <v>646.47582806026855</v>
      </c>
      <c r="G242" s="22">
        <f ca="1">IF(أقساط_تسديد_القروض[[#This Row],[تاريخ
الدفع]]="",0,قيمة_ضريبة_الملكية)</f>
        <v>375</v>
      </c>
      <c r="H242" s="22">
        <f ca="1">IF(أقساط_تسديد_القروض[[#This Row],[تاريخ
الدفع]]="",0,أقساط_تسديد_القروض[[#This Row],[الفائدة]]+أقساط_تسديد_القروض[[#This Row],[رأس المال]]+أقساط_تسديد_القروض[[#This Row],[ضريبة
الملكية]])</f>
        <v>1445.9495967406949</v>
      </c>
      <c r="I242" s="22">
        <f ca="1">IF(أقساط_تسديد_القروض[[#This Row],[تاريخ
الدفع]]="",0,أقساط_تسديد_القروض[[#This Row],[الرصيد
الافتتاحي]]-أقساط_تسديد_القروض[[#This Row],[رأس المال]])</f>
        <v>101873.70448330231</v>
      </c>
      <c r="J242" s="27">
        <f ca="1">IF(أقساط_تسديد_القروض[[#This Row],[الختامي
الافتتاحي]]&gt;0,الصف_الأخير-ROW(),0)</f>
        <v>121</v>
      </c>
    </row>
    <row r="243" spans="2:10" ht="15" customHeight="1" x14ac:dyDescent="0.2">
      <c r="B243" s="26">
        <f>ROWS($B$4:B243)</f>
        <v>240</v>
      </c>
      <c r="C243" s="28">
        <f ca="1">IF(القيم_التي_تم_إدخالها,IF(أقساط_تسديد_القروض[[#This Row],[الرقم]]&lt;=مدة_القرض,IF(ROW()-ROW(أقساط_تسديد_القروض[[#Headers], [تاريخ
الدفع]])=1,بداية_القرض,IF(I242&gt;0,EDATE(C242,1),"")),""),"")</f>
        <v>50513</v>
      </c>
      <c r="D243" s="22">
        <f ca="1">IF(ROW()-ROW(أقساط_تسديد_القروض[[#Headers], [الرصيد
الافتتاحي]])=1,قيمة_القرض,IF(أقساط_تسديد_القروض[[#This Row],[تاريخ
الدفع]]="",0,INDEX(أقساط_تسديد_القروض[], ROW()-4,8)))</f>
        <v>101873.70448330231</v>
      </c>
      <c r="E243" s="22">
        <f ca="1">IF(القيم_التي_تم_إدخالها,IF(ROW()-ROW(أقساط_تسديد_القروض[[#Headers], [الفائدة]])=1,-IPMT(معدل_الفائدة/12,1,مدة_القرض-ROWS($C$4:C243)+1,أقساط_تسديد_القروض[[#This Row],[الرصيد
الافتتاحي]]),IFERROR(-IPMT(معدل_الفائدة/12,1,أقساط_تسديد_القروض[[#This Row],[المبلغ
المتبقي]],D244),0)),0)</f>
        <v>421.76889585816025</v>
      </c>
      <c r="F243" s="22">
        <f ca="1">IFERROR(IF(AND(القيم_التي_تم_إدخالها,أقساط_تسديد_القروض[[#This Row],[تاريخ
الدفع]]&lt;&gt;""),-PPMT(معدل_الفائدة/12,1,مدة_القرض-ROWS($C$4:C243)+1,أقساط_تسديد_القروض[[#This Row],[الرصيد
الافتتاحي]]),""),0)</f>
        <v>649.16947734385303</v>
      </c>
      <c r="G243" s="22">
        <f ca="1">IF(أقساط_تسديد_القروض[[#This Row],[تاريخ
الدفع]]="",0,قيمة_ضريبة_الملكية)</f>
        <v>375</v>
      </c>
      <c r="H243" s="22">
        <f ca="1">IF(أقساط_تسديد_القروض[[#This Row],[تاريخ
الدفع]]="",0,أقساط_تسديد_القروض[[#This Row],[الفائدة]]+أقساط_تسديد_القروض[[#This Row],[رأس المال]]+أقساط_تسديد_القروض[[#This Row],[ضريبة
الملكية]])</f>
        <v>1445.9383732020133</v>
      </c>
      <c r="I243" s="22">
        <f ca="1">IF(أقساط_تسديد_القروض[[#This Row],[تاريخ
الدفع]]="",0,أقساط_تسديد_القروض[[#This Row],[الرصيد
الافتتاحي]]-أقساط_تسديد_القروض[[#This Row],[رأس المال]])</f>
        <v>101224.53500595846</v>
      </c>
      <c r="J243" s="27">
        <f ca="1">IF(أقساط_تسديد_القروض[[#This Row],[الختامي
الافتتاحي]]&gt;0,الصف_الأخير-ROW(),0)</f>
        <v>120</v>
      </c>
    </row>
    <row r="244" spans="2:10" ht="15" customHeight="1" x14ac:dyDescent="0.2">
      <c r="B244" s="26">
        <f>ROWS($B$4:B244)</f>
        <v>241</v>
      </c>
      <c r="C244" s="28">
        <f ca="1">IF(القيم_التي_تم_إدخالها,IF(أقساط_تسديد_القروض[[#This Row],[الرقم]]&lt;=مدة_القرض,IF(ROW()-ROW(أقساط_تسديد_القروض[[#Headers], [تاريخ
الدفع]])=1,بداية_القرض,IF(I243&gt;0,EDATE(C243,1),"")),""),"")</f>
        <v>50543</v>
      </c>
      <c r="D244" s="22">
        <f ca="1">IF(ROW()-ROW(أقساط_تسديد_القروض[[#Headers], [الرصيد
الافتتاحي]])=1,قيمة_القرض,IF(أقساط_تسديد_القروض[[#This Row],[تاريخ
الدفع]]="",0,INDEX(أقساط_تسديد_القروض[], ROW()-4,8)))</f>
        <v>101224.53500595846</v>
      </c>
      <c r="E244" s="22">
        <f ca="1">IF(القيم_التي_تم_إدخالها,IF(ROW()-ROW(أقساط_تسديد_القروض[[#Headers], [الفائدة]])=1,-IPMT(معدل_الفائدة/12,1,مدة_القرض-ROWS($C$4:C244)+1,أقساط_تسديد_القروض[[#This Row],[الرصيد
الافتتاحي]]),IFERROR(-IPMT(معدل_الفائدة/12,1,أقساط_تسديد_القروض[[#This Row],[المبلغ
المتبقي]],D245),0)),0)</f>
        <v>419.05275273246804</v>
      </c>
      <c r="F244" s="22">
        <f ca="1">IFERROR(IF(AND(القيم_التي_تم_إدخالها,أقساط_تسديد_القروض[[#This Row],[تاريخ
الدفع]]&lt;&gt;""),-PPMT(معدل_الفائدة/12,1,مدة_القرض-ROWS($C$4:C244)+1,أقساط_تسديد_القروض[[#This Row],[الرصيد
الافتتاحي]]),""),0)</f>
        <v>651.87435016611892</v>
      </c>
      <c r="G244" s="22">
        <f ca="1">IF(أقساط_تسديد_القروض[[#This Row],[تاريخ
الدفع]]="",0,قيمة_ضريبة_الملكية)</f>
        <v>375</v>
      </c>
      <c r="H244" s="22">
        <f ca="1">IF(أقساط_تسديد_القروض[[#This Row],[تاريخ
الدفع]]="",0,أقساط_تسديد_القروض[[#This Row],[الفائدة]]+أقساط_تسديد_القروض[[#This Row],[رأس المال]]+أقساط_تسديد_القروض[[#This Row],[ضريبة
الملكية]])</f>
        <v>1445.927102898587</v>
      </c>
      <c r="I244" s="22">
        <f ca="1">IF(أقساط_تسديد_القروض[[#This Row],[تاريخ
الدفع]]="",0,أقساط_تسديد_القروض[[#This Row],[الرصيد
الافتتاحي]]-أقساط_تسديد_القروض[[#This Row],[رأس المال]])</f>
        <v>100572.66065579234</v>
      </c>
      <c r="J244" s="27">
        <f ca="1">IF(أقساط_تسديد_القروض[[#This Row],[الختامي
الافتتاحي]]&gt;0,الصف_الأخير-ROW(),0)</f>
        <v>119</v>
      </c>
    </row>
    <row r="245" spans="2:10" ht="15" customHeight="1" x14ac:dyDescent="0.2">
      <c r="B245" s="26">
        <f>ROWS($B$4:B245)</f>
        <v>242</v>
      </c>
      <c r="C245" s="28">
        <f ca="1">IF(القيم_التي_تم_إدخالها,IF(أقساط_تسديد_القروض[[#This Row],[الرقم]]&lt;=مدة_القرض,IF(ROW()-ROW(أقساط_تسديد_القروض[[#Headers], [تاريخ
الدفع]])=1,بداية_القرض,IF(I244&gt;0,EDATE(C244,1),"")),""),"")</f>
        <v>50574</v>
      </c>
      <c r="D245" s="22">
        <f ca="1">IF(ROW()-ROW(أقساط_تسديد_القروض[[#Headers], [الرصيد
الافتتاحي]])=1,قيمة_القرض,IF(أقساط_تسديد_القروض[[#This Row],[تاريخ
الدفع]]="",0,INDEX(أقساط_تسديد_القروض[], ROW()-4,8)))</f>
        <v>100572.66065579234</v>
      </c>
      <c r="E245" s="22">
        <f ca="1">IF(القيم_التي_تم_إدخالها,IF(ROW()-ROW(أقساط_تسديد_القروض[[#Headers], [الفائدة]])=1,-IPMT(معدل_الفائدة/12,1,مدة_القرض-ROWS($C$4:C245)+1,أقساط_تسديد_القروض[[#This Row],[الرصيد
الافتتاحي]]),IFERROR(-IPMT(معدل_الفائدة/12,1,أقساط_تسديد_القروض[[#This Row],[المبلغ
المتبقي]],D246),0)),0)</f>
        <v>416.32529234375221</v>
      </c>
      <c r="F245" s="22">
        <f ca="1">IFERROR(IF(AND(القيم_التي_تم_إدخالها,أقساط_تسديد_القروض[[#This Row],[تاريخ
الدفع]]&lt;&gt;""),-PPMT(معدل_الفائدة/12,1,مدة_القرض-ROWS($C$4:C245)+1,أقساط_تسديد_القروض[[#This Row],[الرصيد
الافتتاحي]]),""),0)</f>
        <v>654.59049329181119</v>
      </c>
      <c r="G245" s="22">
        <f ca="1">IF(أقساط_تسديد_القروض[[#This Row],[تاريخ
الدفع]]="",0,قيمة_ضريبة_الملكية)</f>
        <v>375</v>
      </c>
      <c r="H245" s="22">
        <f ca="1">IF(أقساط_تسديد_القروض[[#This Row],[تاريخ
الدفع]]="",0,أقساط_تسديد_القروض[[#This Row],[الفائدة]]+أقساط_تسديد_القروض[[#This Row],[رأس المال]]+أقساط_تسديد_القروض[[#This Row],[ضريبة
الملكية]])</f>
        <v>1445.9157856355635</v>
      </c>
      <c r="I245" s="22">
        <f ca="1">IF(أقساط_تسديد_القروض[[#This Row],[تاريخ
الدفع]]="",0,أقساط_تسديد_القروض[[#This Row],[الرصيد
الافتتاحي]]-أقساط_تسديد_القروض[[#This Row],[رأس المال]])</f>
        <v>99918.070162500531</v>
      </c>
      <c r="J245" s="27">
        <f ca="1">IF(أقساط_تسديد_القروض[[#This Row],[الختامي
الافتتاحي]]&gt;0,الصف_الأخير-ROW(),0)</f>
        <v>118</v>
      </c>
    </row>
    <row r="246" spans="2:10" ht="15" customHeight="1" x14ac:dyDescent="0.2">
      <c r="B246" s="26">
        <f>ROWS($B$4:B246)</f>
        <v>243</v>
      </c>
      <c r="C246" s="28">
        <f ca="1">IF(القيم_التي_تم_إدخالها,IF(أقساط_تسديد_القروض[[#This Row],[الرقم]]&lt;=مدة_القرض,IF(ROW()-ROW(أقساط_تسديد_القروض[[#Headers], [تاريخ
الدفع]])=1,بداية_القرض,IF(I245&gt;0,EDATE(C245,1),"")),""),"")</f>
        <v>50604</v>
      </c>
      <c r="D246" s="22">
        <f ca="1">IF(ROW()-ROW(أقساط_تسديد_القروض[[#Headers], [الرصيد
الافتتاحي]])=1,قيمة_القرض,IF(أقساط_تسديد_القروض[[#This Row],[تاريخ
الدفع]]="",0,INDEX(أقساط_تسديد_القروض[], ROW()-4,8)))</f>
        <v>99918.070162500531</v>
      </c>
      <c r="E246" s="22">
        <f ca="1">IF(القيم_التي_تم_إدخالها,IF(ROW()-ROW(أقساط_تسديد_القروض[[#Headers], [الفائدة]])=1,-IPMT(معدل_الفائدة/12,1,مدة_القرض-ROWS($C$4:C246)+1,أقساط_تسديد_القروض[[#This Row],[الرصيد
الافتتاحي]]),IFERROR(-IPMT(معدل_الفائدة/12,1,أقساط_تسديد_القروض[[#This Row],[المبلغ
المتبقي]],D247),0)),0)</f>
        <v>413.58646753675004</v>
      </c>
      <c r="F246" s="22">
        <f ca="1">IFERROR(IF(AND(القيم_التي_تم_إدخالها,أقساط_تسديد_القروض[[#This Row],[تاريخ
الدفع]]&lt;&gt;""),-PPMT(معدل_الفائدة/12,1,مدة_القرض-ROWS($C$4:C246)+1,أقساط_تسديد_القروض[[#This Row],[الرصيد
الافتتاحي]]),""),0)</f>
        <v>657.31795368052724</v>
      </c>
      <c r="G246" s="22">
        <f ca="1">IF(أقساط_تسديد_القروض[[#This Row],[تاريخ
الدفع]]="",0,قيمة_ضريبة_الملكية)</f>
        <v>375</v>
      </c>
      <c r="H246" s="22">
        <f ca="1">IF(أقساط_تسديد_القروض[[#This Row],[تاريخ
الدفع]]="",0,أقساط_تسديد_القروض[[#This Row],[الفائدة]]+أقساط_تسديد_القروض[[#This Row],[رأس المال]]+أقساط_تسديد_القروض[[#This Row],[ضريبة
الملكية]])</f>
        <v>1445.9044212172773</v>
      </c>
      <c r="I246" s="22">
        <f ca="1">IF(أقساط_تسديد_القروض[[#This Row],[تاريخ
الدفع]]="",0,أقساط_تسديد_القروض[[#This Row],[الرصيد
الافتتاحي]]-أقساط_تسديد_القروض[[#This Row],[رأس المال]])</f>
        <v>99260.752208820006</v>
      </c>
      <c r="J246" s="27">
        <f ca="1">IF(أقساط_تسديد_القروض[[#This Row],[الختامي
الافتتاحي]]&gt;0,الصف_الأخير-ROW(),0)</f>
        <v>117</v>
      </c>
    </row>
    <row r="247" spans="2:10" ht="15" customHeight="1" x14ac:dyDescent="0.2">
      <c r="B247" s="26">
        <f>ROWS($B$4:B247)</f>
        <v>244</v>
      </c>
      <c r="C247" s="28">
        <f ca="1">IF(القيم_التي_تم_إدخالها,IF(أقساط_تسديد_القروض[[#This Row],[الرقم]]&lt;=مدة_القرض,IF(ROW()-ROW(أقساط_تسديد_القروض[[#Headers], [تاريخ
الدفع]])=1,بداية_القرض,IF(I246&gt;0,EDATE(C246,1),"")),""),"")</f>
        <v>50635</v>
      </c>
      <c r="D247" s="22">
        <f ca="1">IF(ROW()-ROW(أقساط_تسديد_القروض[[#Headers], [الرصيد
الافتتاحي]])=1,قيمة_القرض,IF(أقساط_تسديد_القروض[[#This Row],[تاريخ
الدفع]]="",0,INDEX(أقساط_تسديد_القروض[], ROW()-4,8)))</f>
        <v>99260.752208820006</v>
      </c>
      <c r="E247" s="22">
        <f ca="1">IF(القيم_التي_تم_إدخالها,IF(ROW()-ROW(أقساط_تسديد_القروض[[#Headers], [الفائدة]])=1,-IPMT(معدل_الفائدة/12,1,مدة_القرض-ROWS($C$4:C247)+1,أقساط_تسديد_القروض[[#This Row],[الرصيد
الافتتاحي]]),IFERROR(-IPMT(معدل_الفائدة/12,1,أقساط_تسديد_القروض[[#This Row],[المبلغ
المتبقي]],D248),0)),0)</f>
        <v>410.83623095971865</v>
      </c>
      <c r="F247" s="22">
        <f ca="1">IFERROR(IF(AND(القيم_التي_تم_إدخالها,أقساط_تسديد_القروض[[#This Row],[تاريخ
الدفع]]&lt;&gt;""),-PPMT(معدل_الفائدة/12,1,مدة_القرض-ROWS($C$4:C247)+1,أقساط_تسديد_القروض[[#This Row],[الرصيد
الافتتاحي]]),""),0)</f>
        <v>660.05677848752941</v>
      </c>
      <c r="G247" s="22">
        <f ca="1">IF(أقساط_تسديد_القروض[[#This Row],[تاريخ
الدفع]]="",0,قيمة_ضريبة_الملكية)</f>
        <v>375</v>
      </c>
      <c r="H247" s="22">
        <f ca="1">IF(أقساط_تسديد_القروض[[#This Row],[تاريخ
الدفع]]="",0,أقساط_تسديد_القروض[[#This Row],[الفائدة]]+أقساط_تسديد_القروض[[#This Row],[رأس المال]]+أقساط_تسديد_القروض[[#This Row],[ضريبة
الملكية]])</f>
        <v>1445.893009447248</v>
      </c>
      <c r="I247" s="22">
        <f ca="1">IF(أقساط_تسديد_القروض[[#This Row],[تاريخ
الدفع]]="",0,أقساط_تسديد_القروض[[#This Row],[الرصيد
الافتتاحي]]-أقساط_تسديد_القروض[[#This Row],[رأس المال]])</f>
        <v>98600.695430332475</v>
      </c>
      <c r="J247" s="27">
        <f ca="1">IF(أقساط_تسديد_القروض[[#This Row],[الختامي
الافتتاحي]]&gt;0,الصف_الأخير-ROW(),0)</f>
        <v>116</v>
      </c>
    </row>
    <row r="248" spans="2:10" ht="15" customHeight="1" x14ac:dyDescent="0.2">
      <c r="B248" s="26">
        <f>ROWS($B$4:B248)</f>
        <v>245</v>
      </c>
      <c r="C248" s="28">
        <f ca="1">IF(القيم_التي_تم_إدخالها,IF(أقساط_تسديد_القروض[[#This Row],[الرقم]]&lt;=مدة_القرض,IF(ROW()-ROW(أقساط_تسديد_القروض[[#Headers], [تاريخ
الدفع]])=1,بداية_القرض,IF(I247&gt;0,EDATE(C247,1),"")),""),"")</f>
        <v>50666</v>
      </c>
      <c r="D248" s="22">
        <f ca="1">IF(ROW()-ROW(أقساط_تسديد_القروض[[#Headers], [الرصيد
الافتتاحي]])=1,قيمة_القرض,IF(أقساط_تسديد_القروض[[#This Row],[تاريخ
الدفع]]="",0,INDEX(أقساط_تسديد_القروض[], ROW()-4,8)))</f>
        <v>98600.695430332475</v>
      </c>
      <c r="E248" s="22">
        <f ca="1">IF(القيم_التي_تم_إدخالها,IF(ROW()-ROW(أقساط_تسديد_القروض[[#Headers], [الفائدة]])=1,-IPMT(معدل_الفائدة/12,1,مدة_القرض-ROWS($C$4:C248)+1,أقساط_تسديد_القروض[[#This Row],[الرصيد
الافتتاحي]]),IFERROR(-IPMT(معدل_الفائدة/12,1,أقساط_تسديد_القروض[[#This Row],[المبلغ
المتبقي]],D249),0)),0)</f>
        <v>408.07453506361628</v>
      </c>
      <c r="F248" s="22">
        <f ca="1">IFERROR(IF(AND(القيم_التي_تم_إدخالها,أقساط_تسديد_القروض[[#This Row],[تاريخ
الدفع]]&lt;&gt;""),-PPMT(معدل_الفائدة/12,1,مدة_القرض-ROWS($C$4:C248)+1,أقساط_تسديد_القروض[[#This Row],[الرصيد
الافتتاحي]]),""),0)</f>
        <v>662.80701506456057</v>
      </c>
      <c r="G248" s="22">
        <f ca="1">IF(أقساط_تسديد_القروض[[#This Row],[تاريخ
الدفع]]="",0,قيمة_ضريبة_الملكية)</f>
        <v>375</v>
      </c>
      <c r="H248" s="22">
        <f ca="1">IF(أقساط_تسديد_القروض[[#This Row],[تاريخ
الدفع]]="",0,أقساط_تسديد_القروض[[#This Row],[الفائدة]]+أقساط_تسديد_القروض[[#This Row],[رأس المال]]+أقساط_تسديد_القروض[[#This Row],[ضريبة
الملكية]])</f>
        <v>1445.881550128177</v>
      </c>
      <c r="I248" s="22">
        <f ca="1">IF(أقساط_تسديد_القروض[[#This Row],[تاريخ
الدفع]]="",0,أقساط_تسديد_القروض[[#This Row],[الرصيد
الافتتاحي]]-أقساط_تسديد_القروض[[#This Row],[رأس المال]])</f>
        <v>97937.888415267909</v>
      </c>
      <c r="J248" s="27">
        <f ca="1">IF(أقساط_تسديد_القروض[[#This Row],[الختامي
الافتتاحي]]&gt;0,الصف_الأخير-ROW(),0)</f>
        <v>115</v>
      </c>
    </row>
    <row r="249" spans="2:10" ht="15" customHeight="1" x14ac:dyDescent="0.2">
      <c r="B249" s="26">
        <f>ROWS($B$4:B249)</f>
        <v>246</v>
      </c>
      <c r="C249" s="28">
        <f ca="1">IF(القيم_التي_تم_إدخالها,IF(أقساط_تسديد_القروض[[#This Row],[الرقم]]&lt;=مدة_القرض,IF(ROW()-ROW(أقساط_تسديد_القروض[[#Headers], [تاريخ
الدفع]])=1,بداية_القرض,IF(I248&gt;0,EDATE(C248,1),"")),""),"")</f>
        <v>50696</v>
      </c>
      <c r="D249" s="22">
        <f ca="1">IF(ROW()-ROW(أقساط_تسديد_القروض[[#Headers], [الرصيد
الافتتاحي]])=1,قيمة_القرض,IF(أقساط_تسديد_القروض[[#This Row],[تاريخ
الدفع]]="",0,INDEX(أقساط_تسديد_القروض[], ROW()-4,8)))</f>
        <v>97937.888415267909</v>
      </c>
      <c r="E249" s="22">
        <f ca="1">IF(القيم_التي_تم_إدخالها,IF(ROW()-ROW(أقساط_تسديد_القروض[[#Headers], [الفائدة]])=1,-IPMT(معدل_الفائدة/12,1,مدة_القرض-ROWS($C$4:C249)+1,أقساط_تسديد_القروض[[#This Row],[الرصيد
الافتتاحي]]),IFERROR(-IPMT(معدل_الفائدة/12,1,أقساط_تسديد_القروض[[#This Row],[المبلغ
المتبقي]],D250),0)),0)</f>
        <v>405.3013321012802</v>
      </c>
      <c r="F249" s="22">
        <f ca="1">IFERROR(IF(AND(القيم_التي_تم_إدخالها,أقساط_تسديد_القروض[[#This Row],[تاريخ
الدفع]]&lt;&gt;""),-PPMT(معدل_الفائدة/12,1,مدة_القرض-ROWS($C$4:C249)+1,أقساط_تسديد_القروض[[#This Row],[الرصيد
الافتتاحي]]),""),0)</f>
        <v>665.56871096066288</v>
      </c>
      <c r="G249" s="22">
        <f ca="1">IF(أقساط_تسديد_القروض[[#This Row],[تاريخ
الدفع]]="",0,قيمة_ضريبة_الملكية)</f>
        <v>375</v>
      </c>
      <c r="H249" s="22">
        <f ca="1">IF(أقساط_تسديد_القروض[[#This Row],[تاريخ
الدفع]]="",0,أقساط_تسديد_القروض[[#This Row],[الفائدة]]+أقساط_تسديد_القروض[[#This Row],[رأس المال]]+أقساط_تسديد_القروض[[#This Row],[ضريبة
الملكية]])</f>
        <v>1445.8700430619431</v>
      </c>
      <c r="I249" s="22">
        <f ca="1">IF(أقساط_تسديد_القروض[[#This Row],[تاريخ
الدفع]]="",0,أقساط_تسديد_القروض[[#This Row],[الرصيد
الافتتاحي]]-أقساط_تسديد_القروض[[#This Row],[رأس المال]])</f>
        <v>97272.319704307243</v>
      </c>
      <c r="J249" s="27">
        <f ca="1">IF(أقساط_تسديد_القروض[[#This Row],[الختامي
الافتتاحي]]&gt;0,الصف_الأخير-ROW(),0)</f>
        <v>114</v>
      </c>
    </row>
    <row r="250" spans="2:10" ht="15" customHeight="1" x14ac:dyDescent="0.2">
      <c r="B250" s="26">
        <f>ROWS($B$4:B250)</f>
        <v>247</v>
      </c>
      <c r="C250" s="28">
        <f ca="1">IF(القيم_التي_تم_إدخالها,IF(أقساط_تسديد_القروض[[#This Row],[الرقم]]&lt;=مدة_القرض,IF(ROW()-ROW(أقساط_تسديد_القروض[[#Headers], [تاريخ
الدفع]])=1,بداية_القرض,IF(I249&gt;0,EDATE(C249,1),"")),""),"")</f>
        <v>50727</v>
      </c>
      <c r="D250" s="22">
        <f ca="1">IF(ROW()-ROW(أقساط_تسديد_القروض[[#Headers], [الرصيد
الافتتاحي]])=1,قيمة_القرض,IF(أقساط_تسديد_القروض[[#This Row],[تاريخ
الدفع]]="",0,INDEX(أقساط_تسديد_القروض[], ROW()-4,8)))</f>
        <v>97272.319704307243</v>
      </c>
      <c r="E250" s="22">
        <f ca="1">IF(القيم_التي_تم_إدخالها,IF(ROW()-ROW(أقساط_تسديد_القروض[[#Headers], [الفائدة]])=1,-IPMT(معدل_الفائدة/12,1,مدة_القرض-ROWS($C$4:C250)+1,أقساط_تسديد_القروض[[#This Row],[الرصيد
الافتتاحي]]),IFERROR(-IPMT(معدل_الفائدة/12,1,أقساط_تسديد_القروض[[#This Row],[المبلغ
المتبقي]],D251),0)),0)</f>
        <v>402.51657412660103</v>
      </c>
      <c r="F250" s="22">
        <f ca="1">IFERROR(IF(AND(القيم_التي_تم_إدخالها,أقساط_تسديد_القروض[[#This Row],[تاريخ
الدفع]]&lt;&gt;""),-PPMT(معدل_الفائدة/12,1,مدة_القرض-ROWS($C$4:C250)+1,أقساط_تسديد_القروض[[#This Row],[الرصيد
الافتتاحي]]),""),0)</f>
        <v>668.34191392299908</v>
      </c>
      <c r="G250" s="22">
        <f ca="1">IF(أقساط_تسديد_القروض[[#This Row],[تاريخ
الدفع]]="",0,قيمة_ضريبة_الملكية)</f>
        <v>375</v>
      </c>
      <c r="H250" s="22">
        <f ca="1">IF(أقساط_تسديد_القروض[[#This Row],[تاريخ
الدفع]]="",0,أقساط_تسديد_القروض[[#This Row],[الفائدة]]+أقساط_تسديد_القروض[[#This Row],[رأس المال]]+أقساط_تسديد_القروض[[#This Row],[ضريبة
الملكية]])</f>
        <v>1445.8584880496001</v>
      </c>
      <c r="I250" s="22">
        <f ca="1">IF(أقساط_تسديد_القروض[[#This Row],[تاريخ
الدفع]]="",0,أقساط_تسديد_القروض[[#This Row],[الرصيد
الافتتاحي]]-أقساط_تسديد_القروض[[#This Row],[رأس المال]])</f>
        <v>96603.977790384248</v>
      </c>
      <c r="J250" s="27">
        <f ca="1">IF(أقساط_تسديد_القروض[[#This Row],[الختامي
الافتتاحي]]&gt;0,الصف_الأخير-ROW(),0)</f>
        <v>113</v>
      </c>
    </row>
    <row r="251" spans="2:10" ht="15" customHeight="1" x14ac:dyDescent="0.2">
      <c r="B251" s="26">
        <f>ROWS($B$4:B251)</f>
        <v>248</v>
      </c>
      <c r="C251" s="28">
        <f ca="1">IF(القيم_التي_تم_إدخالها,IF(أقساط_تسديد_القروض[[#This Row],[الرقم]]&lt;=مدة_القرض,IF(ROW()-ROW(أقساط_تسديد_القروض[[#Headers], [تاريخ
الدفع]])=1,بداية_القرض,IF(I250&gt;0,EDATE(C250,1),"")),""),"")</f>
        <v>50757</v>
      </c>
      <c r="D251" s="22">
        <f ca="1">IF(ROW()-ROW(أقساط_تسديد_القروض[[#Headers], [الرصيد
الافتتاحي]])=1,قيمة_القرض,IF(أقساط_تسديد_القروض[[#This Row],[تاريخ
الدفع]]="",0,INDEX(أقساط_تسديد_القروض[], ROW()-4,8)))</f>
        <v>96603.977790384248</v>
      </c>
      <c r="E251" s="22">
        <f ca="1">IF(القيم_التي_تم_إدخالها,IF(ROW()-ROW(أقساط_تسديد_القروض[[#Headers], [الفائدة]])=1,-IPMT(معدل_الفائدة/12,1,مدة_القرض-ROWS($C$4:C251)+1,أقساط_تسديد_القروض[[#This Row],[الرصيد
الافتتاحي]]),IFERROR(-IPMT(معدل_الفائدة/12,1,أقساط_تسديد_القروض[[#This Row],[المبلغ
المتبقي]],D252),0)),0)</f>
        <v>399.72021299369402</v>
      </c>
      <c r="F251" s="22">
        <f ca="1">IFERROR(IF(AND(القيم_التي_تم_إدخالها,أقساط_تسديد_القروض[[#This Row],[تاريخ
الدفع]]&lt;&gt;""),-PPMT(معدل_الفائدة/12,1,مدة_القرض-ROWS($C$4:C251)+1,أقساط_تسديد_القروض[[#This Row],[الرصيد
الافتتاحي]]),""),0)</f>
        <v>671.12667189767831</v>
      </c>
      <c r="G251" s="22">
        <f ca="1">IF(أقساط_تسديد_القروض[[#This Row],[تاريخ
الدفع]]="",0,قيمة_ضريبة_الملكية)</f>
        <v>375</v>
      </c>
      <c r="H251" s="22">
        <f ca="1">IF(أقساط_تسديد_القروض[[#This Row],[تاريخ
الدفع]]="",0,أقساط_تسديد_القروض[[#This Row],[الفائدة]]+أقساط_تسديد_القروض[[#This Row],[رأس المال]]+أقساط_تسديد_القروض[[#This Row],[ضريبة
الملكية]])</f>
        <v>1445.8468848913724</v>
      </c>
      <c r="I251" s="22">
        <f ca="1">IF(أقساط_تسديد_القروض[[#This Row],[تاريخ
الدفع]]="",0,أقساط_تسديد_القروض[[#This Row],[الرصيد
الافتتاحي]]-أقساط_تسديد_القروض[[#This Row],[رأس المال]])</f>
        <v>95932.851118486564</v>
      </c>
      <c r="J251" s="27">
        <f ca="1">IF(أقساط_تسديد_القروض[[#This Row],[الختامي
الافتتاحي]]&gt;0,الصف_الأخير-ROW(),0)</f>
        <v>112</v>
      </c>
    </row>
    <row r="252" spans="2:10" ht="15" customHeight="1" x14ac:dyDescent="0.2">
      <c r="B252" s="26">
        <f>ROWS($B$4:B252)</f>
        <v>249</v>
      </c>
      <c r="C252" s="28">
        <f ca="1">IF(القيم_التي_تم_إدخالها,IF(أقساط_تسديد_القروض[[#This Row],[الرقم]]&lt;=مدة_القرض,IF(ROW()-ROW(أقساط_تسديد_القروض[[#Headers], [تاريخ
الدفع]])=1,بداية_القرض,IF(I251&gt;0,EDATE(C251,1),"")),""),"")</f>
        <v>50788</v>
      </c>
      <c r="D252" s="22">
        <f ca="1">IF(ROW()-ROW(أقساط_تسديد_القروض[[#Headers], [الرصيد
الافتتاحي]])=1,قيمة_القرض,IF(أقساط_تسديد_القروض[[#This Row],[تاريخ
الدفع]]="",0,INDEX(أقساط_تسديد_القروض[], ROW()-4,8)))</f>
        <v>95932.851118486564</v>
      </c>
      <c r="E252" s="22">
        <f ca="1">IF(القيم_التي_تم_إدخالها,IF(ROW()-ROW(أقساط_تسديد_القروض[[#Headers], [الفائدة]])=1,-IPMT(معدل_الفائدة/12,1,مدة_القرض-ROWS($C$4:C252)+1,أقساط_تسديد_القروض[[#This Row],[الرصيد
الافتتاحي]]),IFERROR(-IPMT(معدل_الفائدة/12,1,أقساط_تسديد_القروض[[#This Row],[المبلغ
المتبقي]],D253),0)),0)</f>
        <v>396.91220035606659</v>
      </c>
      <c r="F252" s="22">
        <f ca="1">IFERROR(IF(AND(القيم_التي_تم_إدخالها,أقساط_تسديد_القروض[[#This Row],[تاريخ
الدفع]]&lt;&gt;""),-PPMT(معدل_الفائدة/12,1,مدة_القرض-ROWS($C$4:C252)+1,أقساط_تسديد_القروض[[#This Row],[الرصيد
الافتتاحي]]),""),0)</f>
        <v>673.92303303058509</v>
      </c>
      <c r="G252" s="22">
        <f ca="1">IF(أقساط_تسديد_القروض[[#This Row],[تاريخ
الدفع]]="",0,قيمة_ضريبة_الملكية)</f>
        <v>375</v>
      </c>
      <c r="H252" s="22">
        <f ca="1">IF(أقساط_تسديد_القروض[[#This Row],[تاريخ
الدفع]]="",0,أقساط_تسديد_القروض[[#This Row],[الفائدة]]+أقساط_تسديد_القروض[[#This Row],[رأس المال]]+أقساط_تسديد_القروض[[#This Row],[ضريبة
الملكية]])</f>
        <v>1445.8352333866517</v>
      </c>
      <c r="I252" s="22">
        <f ca="1">IF(أقساط_تسديد_القروض[[#This Row],[تاريخ
الدفع]]="",0,أقساط_تسديد_القروض[[#This Row],[الرصيد
الافتتاحي]]-أقساط_تسديد_القروض[[#This Row],[رأس المال]])</f>
        <v>95258.928085455977</v>
      </c>
      <c r="J252" s="27">
        <f ca="1">IF(أقساط_تسديد_القروض[[#This Row],[الختامي
الافتتاحي]]&gt;0,الصف_الأخير-ROW(),0)</f>
        <v>111</v>
      </c>
    </row>
    <row r="253" spans="2:10" ht="15" customHeight="1" x14ac:dyDescent="0.2">
      <c r="B253" s="26">
        <f>ROWS($B$4:B253)</f>
        <v>250</v>
      </c>
      <c r="C253" s="28">
        <f ca="1">IF(القيم_التي_تم_إدخالها,IF(أقساط_تسديد_القروض[[#This Row],[الرقم]]&lt;=مدة_القرض,IF(ROW()-ROW(أقساط_تسديد_القروض[[#Headers], [تاريخ
الدفع]])=1,بداية_القرض,IF(I252&gt;0,EDATE(C252,1),"")),""),"")</f>
        <v>50819</v>
      </c>
      <c r="D253" s="22">
        <f ca="1">IF(ROW()-ROW(أقساط_تسديد_القروض[[#Headers], [الرصيد
الافتتاحي]])=1,قيمة_القرض,IF(أقساط_تسديد_القروض[[#This Row],[تاريخ
الدفع]]="",0,INDEX(أقساط_تسديد_القروض[], ROW()-4,8)))</f>
        <v>95258.928085455977</v>
      </c>
      <c r="E253" s="22">
        <f ca="1">IF(القيم_التي_تم_إدخالها,IF(ROW()-ROW(أقساط_تسديد_القروض[[#Headers], [الفائدة]])=1,-IPMT(معدل_الفائدة/12,1,مدة_القرض-ROWS($C$4:C253)+1,أقساط_تسديد_القروض[[#This Row],[الرصيد
الافتتاحي]]),IFERROR(-IPMT(معدل_الفائدة/12,1,أقساط_تسديد_القروض[[#This Row],[المبلغ
المتبقي]],D254),0)),0)</f>
        <v>394.0924876657823</v>
      </c>
      <c r="F253" s="22">
        <f ca="1">IFERROR(IF(AND(القيم_التي_تم_إدخالها,أقساط_تسديد_القروض[[#This Row],[تاريخ
الدفع]]&lt;&gt;""),-PPMT(معدل_الفائدة/12,1,مدة_القرض-ROWS($C$4:C253)+1,أقساط_تسديد_القروض[[#This Row],[الرصيد
الافتتاحي]]),""),0)</f>
        <v>676.73104566821257</v>
      </c>
      <c r="G253" s="22">
        <f ca="1">IF(أقساط_تسديد_القروض[[#This Row],[تاريخ
الدفع]]="",0,قيمة_ضريبة_الملكية)</f>
        <v>375</v>
      </c>
      <c r="H253" s="22">
        <f ca="1">IF(أقساط_تسديد_القروض[[#This Row],[تاريخ
الدفع]]="",0,أقساط_تسديد_القروض[[#This Row],[الفائدة]]+أقساط_تسديد_القروض[[#This Row],[رأس المال]]+أقساط_تسديد_القروض[[#This Row],[ضريبة
الملكية]])</f>
        <v>1445.8235333339949</v>
      </c>
      <c r="I253" s="22">
        <f ca="1">IF(أقساط_تسديد_القروض[[#This Row],[تاريخ
الدفع]]="",0,أقساط_تسديد_القروض[[#This Row],[الرصيد
الافتتاحي]]-أقساط_تسديد_القروض[[#This Row],[رأس المال]])</f>
        <v>94582.197039787759</v>
      </c>
      <c r="J253" s="27">
        <f ca="1">IF(أقساط_تسديد_القروض[[#This Row],[الختامي
الافتتاحي]]&gt;0,الصف_الأخير-ROW(),0)</f>
        <v>110</v>
      </c>
    </row>
    <row r="254" spans="2:10" ht="15" customHeight="1" x14ac:dyDescent="0.2">
      <c r="B254" s="26">
        <f>ROWS($B$4:B254)</f>
        <v>251</v>
      </c>
      <c r="C254" s="28">
        <f ca="1">IF(القيم_التي_تم_إدخالها,IF(أقساط_تسديد_القروض[[#This Row],[الرقم]]&lt;=مدة_القرض,IF(ROW()-ROW(أقساط_تسديد_القروض[[#Headers], [تاريخ
الدفع]])=1,بداية_القرض,IF(I253&gt;0,EDATE(C253,1),"")),""),"")</f>
        <v>50847</v>
      </c>
      <c r="D254" s="22">
        <f ca="1">IF(ROW()-ROW(أقساط_تسديد_القروض[[#Headers], [الرصيد
الافتتاحي]])=1,قيمة_القرض,IF(أقساط_تسديد_القروض[[#This Row],[تاريخ
الدفع]]="",0,INDEX(أقساط_تسديد_القروض[], ROW()-4,8)))</f>
        <v>94582.197039787759</v>
      </c>
      <c r="E254" s="22">
        <f ca="1">IF(القيم_التي_تم_إدخالها,IF(ROW()-ROW(أقساط_تسديد_القروض[[#Headers], [الفائدة]])=1,-IPMT(معدل_الفائدة/12,1,مدة_القرض-ROWS($C$4:C254)+1,أقساط_تسديد_القروض[[#This Row],[الرصيد
الافتتاحي]]),IFERROR(-IPMT(معدل_الفائدة/12,1,أقساط_تسديد_القروض[[#This Row],[المبلغ
المتبقي]],D255),0)),0)</f>
        <v>391.26102617262194</v>
      </c>
      <c r="F254" s="22">
        <f ca="1">IFERROR(IF(AND(القيم_التي_تم_إدخالها,أقساط_تسديد_القروض[[#This Row],[تاريخ
الدفع]]&lt;&gt;""),-PPMT(معدل_الفائدة/12,1,مدة_القرض-ROWS($C$4:C254)+1,أقساط_تسديد_القروض[[#This Row],[الرصيد
الافتتاحي]]),""),0)</f>
        <v>679.55075835849686</v>
      </c>
      <c r="G254" s="22">
        <f ca="1">IF(أقساط_تسديد_القروض[[#This Row],[تاريخ
الدفع]]="",0,قيمة_ضريبة_الملكية)</f>
        <v>375</v>
      </c>
      <c r="H254" s="22">
        <f ca="1">IF(أقساط_تسديد_القروض[[#This Row],[تاريخ
الدفع]]="",0,أقساط_تسديد_القروض[[#This Row],[الفائدة]]+أقساط_تسديد_القروض[[#This Row],[رأس المال]]+أقساط_تسديد_القروض[[#This Row],[ضريبة
الملكية]])</f>
        <v>1445.8117845311187</v>
      </c>
      <c r="I254" s="22">
        <f ca="1">IF(أقساط_تسديد_القروض[[#This Row],[تاريخ
الدفع]]="",0,أقساط_تسديد_القروض[[#This Row],[الرصيد
الافتتاحي]]-أقساط_تسديد_القروض[[#This Row],[رأس المال]])</f>
        <v>93902.646281429261</v>
      </c>
      <c r="J254" s="27">
        <f ca="1">IF(أقساط_تسديد_القروض[[#This Row],[الختامي
الافتتاحي]]&gt;0,الصف_الأخير-ROW(),0)</f>
        <v>109</v>
      </c>
    </row>
    <row r="255" spans="2:10" ht="15" customHeight="1" x14ac:dyDescent="0.2">
      <c r="B255" s="26">
        <f>ROWS($B$4:B255)</f>
        <v>252</v>
      </c>
      <c r="C255" s="28">
        <f ca="1">IF(القيم_التي_تم_إدخالها,IF(أقساط_تسديد_القروض[[#This Row],[الرقم]]&lt;=مدة_القرض,IF(ROW()-ROW(أقساط_تسديد_القروض[[#Headers], [تاريخ
الدفع]])=1,بداية_القرض,IF(I254&gt;0,EDATE(C254,1),"")),""),"")</f>
        <v>50878</v>
      </c>
      <c r="D255" s="22">
        <f ca="1">IF(ROW()-ROW(أقساط_تسديد_القروض[[#Headers], [الرصيد
الافتتاحي]])=1,قيمة_القرض,IF(أقساط_تسديد_القروض[[#This Row],[تاريخ
الدفع]]="",0,INDEX(أقساط_تسديد_القروض[], ROW()-4,8)))</f>
        <v>93902.646281429261</v>
      </c>
      <c r="E255" s="22">
        <f ca="1">IF(القيم_التي_تم_إدخالها,IF(ROW()-ROW(أقساط_تسديد_القروض[[#Headers], [الفائدة]])=1,-IPMT(معدل_الفائدة/12,1,مدة_القرض-ROWS($C$4:C255)+1,أقساط_تسديد_القروض[[#This Row],[الرصيد
الافتتاحي]]),IFERROR(-IPMT(معدل_الفائدة/12,1,أقساط_تسديد_القروض[[#This Row],[المبلغ
المتبقي]],D256),0)),0)</f>
        <v>388.41776692324004</v>
      </c>
      <c r="F255" s="22">
        <f ca="1">IFERROR(IF(AND(القيم_التي_تم_إدخالها,أقساط_تسديد_القروض[[#This Row],[تاريخ
الدفع]]&lt;&gt;""),-PPMT(معدل_الفائدة/12,1,مدة_القرض-ROWS($C$4:C255)+1,أقساط_تسديد_القروض[[#This Row],[الرصيد
الافتتاحي]]),""),0)</f>
        <v>682.38221985165728</v>
      </c>
      <c r="G255" s="22">
        <f ca="1">IF(أقساط_تسديد_القروض[[#This Row],[تاريخ
الدفع]]="",0,قيمة_ضريبة_الملكية)</f>
        <v>375</v>
      </c>
      <c r="H255" s="22">
        <f ca="1">IF(أقساط_تسديد_القروض[[#This Row],[تاريخ
الدفع]]="",0,أقساط_تسديد_القروض[[#This Row],[الفائدة]]+أقساط_تسديد_القروض[[#This Row],[رأس المال]]+أقساط_تسديد_القروض[[#This Row],[ضريبة
الملكية]])</f>
        <v>1445.7999867748972</v>
      </c>
      <c r="I255" s="22">
        <f ca="1">IF(أقساط_تسديد_القروض[[#This Row],[تاريخ
الدفع]]="",0,أقساط_تسديد_القروض[[#This Row],[الرصيد
الافتتاحي]]-أقساط_تسديد_القروض[[#This Row],[رأس المال]])</f>
        <v>93220.264061577604</v>
      </c>
      <c r="J255" s="27">
        <f ca="1">IF(أقساط_تسديد_القروض[[#This Row],[الختامي
الافتتاحي]]&gt;0,الصف_الأخير-ROW(),0)</f>
        <v>108</v>
      </c>
    </row>
    <row r="256" spans="2:10" ht="15" customHeight="1" x14ac:dyDescent="0.2">
      <c r="B256" s="26">
        <f>ROWS($B$4:B256)</f>
        <v>253</v>
      </c>
      <c r="C256" s="28">
        <f ca="1">IF(القيم_التي_تم_إدخالها,IF(أقساط_تسديد_القروض[[#This Row],[الرقم]]&lt;=مدة_القرض,IF(ROW()-ROW(أقساط_تسديد_القروض[[#Headers], [تاريخ
الدفع]])=1,بداية_القرض,IF(I255&gt;0,EDATE(C255,1),"")),""),"")</f>
        <v>50908</v>
      </c>
      <c r="D256" s="22">
        <f ca="1">IF(ROW()-ROW(أقساط_تسديد_القروض[[#Headers], [الرصيد
الافتتاحي]])=1,قيمة_القرض,IF(أقساط_تسديد_القروض[[#This Row],[تاريخ
الدفع]]="",0,INDEX(أقساط_تسديد_القروض[], ROW()-4,8)))</f>
        <v>93220.264061577604</v>
      </c>
      <c r="E256" s="22">
        <f ca="1">IF(القيم_التي_تم_إدخالها,IF(ROW()-ROW(أقساط_تسديد_القروض[[#Headers], [الفائدة]])=1,-IPMT(معدل_الفائدة/12,1,مدة_القرض-ROWS($C$4:C256)+1,أقساط_تسديد_القروض[[#This Row],[الرصيد
الافتتاحي]]),IFERROR(-IPMT(معدل_الفائدة/12,1,أقساط_تسديد_القروض[[#This Row],[المبلغ
المتبقي]],D257),0)),0)</f>
        <v>385.56266076031903</v>
      </c>
      <c r="F256" s="22">
        <f ca="1">IFERROR(IF(AND(القيم_التي_تم_إدخالها,أقساط_تسديد_القروض[[#This Row],[تاريخ
الدفع]]&lt;&gt;""),-PPMT(معدل_الفائدة/12,1,مدة_القرض-ROWS($C$4:C256)+1,أقساط_تسديد_القروض[[#This Row],[الرصيد
الافتتاحي]]),""),0)</f>
        <v>685.22547910103913</v>
      </c>
      <c r="G256" s="22">
        <f ca="1">IF(أقساط_تسديد_القروض[[#This Row],[تاريخ
الدفع]]="",0,قيمة_ضريبة_الملكية)</f>
        <v>375</v>
      </c>
      <c r="H256" s="22">
        <f ca="1">IF(أقساط_تسديد_القروض[[#This Row],[تاريخ
الدفع]]="",0,أقساط_تسديد_القروض[[#This Row],[الفائدة]]+أقساط_تسديد_القروض[[#This Row],[رأس المال]]+أقساط_تسديد_القروض[[#This Row],[ضريبة
الملكية]])</f>
        <v>1445.7881398613581</v>
      </c>
      <c r="I256" s="22">
        <f ca="1">IF(أقساط_تسديد_القروض[[#This Row],[تاريخ
الدفع]]="",0,أقساط_تسديد_القروض[[#This Row],[الرصيد
الافتتاحي]]-أقساط_تسديد_القروض[[#This Row],[رأس المال]])</f>
        <v>92535.038582476569</v>
      </c>
      <c r="J256" s="27">
        <f ca="1">IF(أقساط_تسديد_القروض[[#This Row],[الختامي
الافتتاحي]]&gt;0,الصف_الأخير-ROW(),0)</f>
        <v>107</v>
      </c>
    </row>
    <row r="257" spans="2:10" ht="15" customHeight="1" x14ac:dyDescent="0.2">
      <c r="B257" s="26">
        <f>ROWS($B$4:B257)</f>
        <v>254</v>
      </c>
      <c r="C257" s="28">
        <f ca="1">IF(القيم_التي_تم_إدخالها,IF(أقساط_تسديد_القروض[[#This Row],[الرقم]]&lt;=مدة_القرض,IF(ROW()-ROW(أقساط_تسديد_القروض[[#Headers], [تاريخ
الدفع]])=1,بداية_القرض,IF(I256&gt;0,EDATE(C256,1),"")),""),"")</f>
        <v>50939</v>
      </c>
      <c r="D257" s="22">
        <f ca="1">IF(ROW()-ROW(أقساط_تسديد_القروض[[#Headers], [الرصيد
الافتتاحي]])=1,قيمة_القرض,IF(أقساط_تسديد_القروض[[#This Row],[تاريخ
الدفع]]="",0,INDEX(أقساط_تسديد_القروض[], ROW()-4,8)))</f>
        <v>92535.038582476569</v>
      </c>
      <c r="E257" s="22">
        <f ca="1">IF(القيم_التي_تم_إدخالها,IF(ROW()-ROW(أقساط_تسديد_القروض[[#Headers], [الفائدة]])=1,-IPMT(معدل_الفائدة/12,1,مدة_القرض-ROWS($C$4:C257)+1,أقساط_تسديد_القروض[[#This Row],[الرصيد
الافتتاحي]]),IFERROR(-IPMT(معدل_الفائدة/12,1,أقساط_تسديد_القروض[[#This Row],[المبلغ
المتبقي]],D258),0)),0)</f>
        <v>382.69565832171918</v>
      </c>
      <c r="F257" s="22">
        <f ca="1">IFERROR(IF(AND(القيم_التي_تم_إدخالها,أقساط_تسديد_القروض[[#This Row],[تاريخ
الدفع]]&lt;&gt;""),-PPMT(معدل_الفائدة/12,1,مدة_القرض-ROWS($C$4:C257)+1,أقساط_تسديد_القروض[[#This Row],[الرصيد
الافتتاحي]]),""),0)</f>
        <v>688.08058526396007</v>
      </c>
      <c r="G257" s="22">
        <f ca="1">IF(أقساط_تسديد_القروض[[#This Row],[تاريخ
الدفع]]="",0,قيمة_ضريبة_الملكية)</f>
        <v>375</v>
      </c>
      <c r="H257" s="22">
        <f ca="1">IF(أقساط_تسديد_القروض[[#This Row],[تاريخ
الدفع]]="",0,أقساط_تسديد_القروض[[#This Row],[الفائدة]]+أقساط_تسديد_القروض[[#This Row],[رأس المال]]+أقساط_تسديد_القروض[[#This Row],[ضريبة
الملكية]])</f>
        <v>1445.7762435856794</v>
      </c>
      <c r="I257" s="22">
        <f ca="1">IF(أقساط_تسديد_القروض[[#This Row],[تاريخ
الدفع]]="",0,أقساط_تسديد_القروض[[#This Row],[الرصيد
الافتتاحي]]-أقساط_تسديد_القروض[[#This Row],[رأس المال]])</f>
        <v>91846.957997212608</v>
      </c>
      <c r="J257" s="27">
        <f ca="1">IF(أقساط_تسديد_القروض[[#This Row],[الختامي
الافتتاحي]]&gt;0,الصف_الأخير-ROW(),0)</f>
        <v>106</v>
      </c>
    </row>
    <row r="258" spans="2:10" ht="15" customHeight="1" x14ac:dyDescent="0.2">
      <c r="B258" s="26">
        <f>ROWS($B$4:B258)</f>
        <v>255</v>
      </c>
      <c r="C258" s="28">
        <f ca="1">IF(القيم_التي_تم_إدخالها,IF(أقساط_تسديد_القروض[[#This Row],[الرقم]]&lt;=مدة_القرض,IF(ROW()-ROW(أقساط_تسديد_القروض[[#Headers], [تاريخ
الدفع]])=1,بداية_القرض,IF(I257&gt;0,EDATE(C257,1),"")),""),"")</f>
        <v>50969</v>
      </c>
      <c r="D258" s="22">
        <f ca="1">IF(ROW()-ROW(أقساط_تسديد_القروض[[#Headers], [الرصيد
الافتتاحي]])=1,قيمة_القرض,IF(أقساط_تسديد_القروض[[#This Row],[تاريخ
الدفع]]="",0,INDEX(أقساط_تسديد_القروض[], ROW()-4,8)))</f>
        <v>91846.957997212608</v>
      </c>
      <c r="E258" s="22">
        <f ca="1">IF(القيم_التي_تم_إدخالها,IF(ROW()-ROW(أقساط_تسديد_القروض[[#Headers], [الفائدة]])=1,-IPMT(معدل_الفائدة/12,1,مدة_القرض-ROWS($C$4:C258)+1,أقساط_تسديد_القروض[[#This Row],[الرصيد
الافتتاحي]]),IFERROR(-IPMT(معدل_الفائدة/12,1,أقساط_تسديد_القروض[[#This Row],[المبلغ
المتبقي]],D259),0)),0)</f>
        <v>379.81671003962521</v>
      </c>
      <c r="F258" s="22">
        <f ca="1">IFERROR(IF(AND(القيم_التي_تم_إدخالها,أقساط_تسديد_القروض[[#This Row],[تاريخ
الدفع]]&lt;&gt;""),-PPMT(معدل_الفائدة/12,1,مدة_القرض-ROWS($C$4:C258)+1,أقساط_تسديد_القروض[[#This Row],[الرصيد
الافتتاحي]]),""),0)</f>
        <v>690.94758770255987</v>
      </c>
      <c r="G258" s="22">
        <f ca="1">IF(أقساط_تسديد_القروض[[#This Row],[تاريخ
الدفع]]="",0,قيمة_ضريبة_الملكية)</f>
        <v>375</v>
      </c>
      <c r="H258" s="22">
        <f ca="1">IF(أقساط_تسديد_القروض[[#This Row],[تاريخ
الدفع]]="",0,أقساط_تسديد_القروض[[#This Row],[الفائدة]]+أقساط_تسديد_القروض[[#This Row],[رأس المال]]+أقساط_تسديد_القروض[[#This Row],[ضريبة
الملكية]])</f>
        <v>1445.7642977421851</v>
      </c>
      <c r="I258" s="22">
        <f ca="1">IF(أقساط_تسديد_القروض[[#This Row],[تاريخ
الدفع]]="",0,أقساط_تسديد_القروض[[#This Row],[الرصيد
الافتتاحي]]-أقساط_تسديد_القروض[[#This Row],[رأس المال]])</f>
        <v>91156.010409510054</v>
      </c>
      <c r="J258" s="27">
        <f ca="1">IF(أقساط_تسديد_القروض[[#This Row],[الختامي
الافتتاحي]]&gt;0,الصف_الأخير-ROW(),0)</f>
        <v>105</v>
      </c>
    </row>
    <row r="259" spans="2:10" ht="15" customHeight="1" x14ac:dyDescent="0.2">
      <c r="B259" s="26">
        <f>ROWS($B$4:B259)</f>
        <v>256</v>
      </c>
      <c r="C259" s="28">
        <f ca="1">IF(القيم_التي_تم_إدخالها,IF(أقساط_تسديد_القروض[[#This Row],[الرقم]]&lt;=مدة_القرض,IF(ROW()-ROW(أقساط_تسديد_القروض[[#Headers], [تاريخ
الدفع]])=1,بداية_القرض,IF(I258&gt;0,EDATE(C258,1),"")),""),"")</f>
        <v>51000</v>
      </c>
      <c r="D259" s="22">
        <f ca="1">IF(ROW()-ROW(أقساط_تسديد_القروض[[#Headers], [الرصيد
الافتتاحي]])=1,قيمة_القرض,IF(أقساط_تسديد_القروض[[#This Row],[تاريخ
الدفع]]="",0,INDEX(أقساط_تسديد_القروض[], ROW()-4,8)))</f>
        <v>91156.010409510054</v>
      </c>
      <c r="E259" s="22">
        <f ca="1">IF(القيم_التي_تم_إدخالها,IF(ROW()-ROW(أقساط_تسديد_القروض[[#Headers], [الفائدة]])=1,-IPMT(معدل_الفائدة/12,1,مدة_القرض-ROWS($C$4:C259)+1,أقساط_تسديد_القروض[[#This Row],[الرصيد
الافتتاحي]]),IFERROR(-IPMT(معدل_الفائدة/12,1,أقساط_تسديد_القروض[[#This Row],[المبلغ
المتبقي]],D260),0)),0)</f>
        <v>376.92576613968913</v>
      </c>
      <c r="F259" s="22">
        <f ca="1">IFERROR(IF(AND(القيم_التي_تم_إدخالها,أقساط_تسديد_القروض[[#This Row],[تاريخ
الدفع]]&lt;&gt;""),-PPMT(معدل_الفائدة/12,1,مدة_القرض-ROWS($C$4:C259)+1,أقساط_تسديد_القروض[[#This Row],[الرصيد
الافتتاحي]]),""),0)</f>
        <v>693.82653598465402</v>
      </c>
      <c r="G259" s="22">
        <f ca="1">IF(أقساط_تسديد_القروض[[#This Row],[تاريخ
الدفع]]="",0,قيمة_ضريبة_الملكية)</f>
        <v>375</v>
      </c>
      <c r="H259" s="22">
        <f ca="1">IF(أقساط_تسديد_القروض[[#This Row],[تاريخ
الدفع]]="",0,أقساط_تسديد_القروض[[#This Row],[الفائدة]]+أقساط_تسديد_القروض[[#This Row],[رأس المال]]+أقساط_تسديد_القروض[[#This Row],[ضريبة
الملكية]])</f>
        <v>1445.7523021243433</v>
      </c>
      <c r="I259" s="22">
        <f ca="1">IF(أقساط_تسديد_القروض[[#This Row],[تاريخ
الدفع]]="",0,أقساط_تسديد_القروض[[#This Row],[الرصيد
الافتتاحي]]-أقساط_تسديد_القروض[[#This Row],[رأس المال]])</f>
        <v>90462.183873525399</v>
      </c>
      <c r="J259" s="27">
        <f ca="1">IF(أقساط_تسديد_القروض[[#This Row],[الختامي
الافتتاحي]]&gt;0,الصف_الأخير-ROW(),0)</f>
        <v>104</v>
      </c>
    </row>
    <row r="260" spans="2:10" ht="15" customHeight="1" x14ac:dyDescent="0.2">
      <c r="B260" s="26">
        <f>ROWS($B$4:B260)</f>
        <v>257</v>
      </c>
      <c r="C260" s="28">
        <f ca="1">IF(القيم_التي_تم_إدخالها,IF(أقساط_تسديد_القروض[[#This Row],[الرقم]]&lt;=مدة_القرض,IF(ROW()-ROW(أقساط_تسديد_القروض[[#Headers], [تاريخ
الدفع]])=1,بداية_القرض,IF(I259&gt;0,EDATE(C259,1),"")),""),"")</f>
        <v>51031</v>
      </c>
      <c r="D260" s="22">
        <f ca="1">IF(ROW()-ROW(أقساط_تسديد_القروض[[#Headers], [الرصيد
الافتتاحي]])=1,قيمة_القرض,IF(أقساط_تسديد_القروض[[#This Row],[تاريخ
الدفع]]="",0,INDEX(أقساط_تسديد_القروض[], ROW()-4,8)))</f>
        <v>90462.183873525399</v>
      </c>
      <c r="E260" s="22">
        <f ca="1">IF(القيم_التي_تم_إدخالها,IF(ROW()-ROW(أقساط_تسديد_القروض[[#Headers], [الفائدة]])=1,-IPMT(معدل_الفائدة/12,1,مدة_القرض-ROWS($C$4:C260)+1,أقساط_تسديد_القروض[[#This Row],[الرصيد
الافتتاحي]]),IFERROR(-IPMT(معدل_الفائدة/12,1,أقساط_تسديد_القروض[[#This Row],[المبلغ
المتبقي]],D261),0)),0)</f>
        <v>374.02277664017004</v>
      </c>
      <c r="F260" s="22">
        <f ca="1">IFERROR(IF(AND(القيم_التي_تم_إدخالها,أقساط_تسديد_القروض[[#This Row],[تاريخ
الدفع]]&lt;&gt;""),-PPMT(معدل_الفائدة/12,1,مدة_القرض-ROWS($C$4:C260)+1,أقساط_تسديد_القروض[[#This Row],[الرصيد
الافتتاحي]]),""),0)</f>
        <v>696.71747988459003</v>
      </c>
      <c r="G260" s="22">
        <f ca="1">IF(أقساط_تسديد_القروض[[#This Row],[تاريخ
الدفع]]="",0,قيمة_ضريبة_الملكية)</f>
        <v>375</v>
      </c>
      <c r="H260" s="22">
        <f ca="1">IF(أقساط_تسديد_القروض[[#This Row],[تاريخ
الدفع]]="",0,أقساط_تسديد_القروض[[#This Row],[الفائدة]]+أقساط_تسديد_القروض[[#This Row],[رأس المال]]+أقساط_تسديد_القروض[[#This Row],[ضريبة
الملكية]])</f>
        <v>1445.7402565247601</v>
      </c>
      <c r="I260" s="22">
        <f ca="1">IF(أقساط_تسديد_القروض[[#This Row],[تاريخ
الدفع]]="",0,أقساط_تسديد_القروض[[#This Row],[الرصيد
الافتتاحي]]-أقساط_تسديد_القروض[[#This Row],[رأس المال]])</f>
        <v>89765.466393640803</v>
      </c>
      <c r="J260" s="27">
        <f ca="1">IF(أقساط_تسديد_القروض[[#This Row],[الختامي
الافتتاحي]]&gt;0,الصف_الأخير-ROW(),0)</f>
        <v>103</v>
      </c>
    </row>
    <row r="261" spans="2:10" ht="15" customHeight="1" x14ac:dyDescent="0.2">
      <c r="B261" s="26">
        <f>ROWS($B$4:B261)</f>
        <v>258</v>
      </c>
      <c r="C261" s="28">
        <f ca="1">IF(القيم_التي_تم_إدخالها,IF(أقساط_تسديد_القروض[[#This Row],[الرقم]]&lt;=مدة_القرض,IF(ROW()-ROW(أقساط_تسديد_القروض[[#Headers], [تاريخ
الدفع]])=1,بداية_القرض,IF(I260&gt;0,EDATE(C260,1),"")),""),"")</f>
        <v>51061</v>
      </c>
      <c r="D261" s="22">
        <f ca="1">IF(ROW()-ROW(أقساط_تسديد_القروض[[#Headers], [الرصيد
الافتتاحي]])=1,قيمة_القرض,IF(أقساط_تسديد_القروض[[#This Row],[تاريخ
الدفع]]="",0,INDEX(أقساط_تسديد_القروض[], ROW()-4,8)))</f>
        <v>89765.466393640803</v>
      </c>
      <c r="E261" s="22">
        <f ca="1">IF(القيم_التي_تم_إدخالها,IF(ROW()-ROW(أقساط_تسديد_القروض[[#Headers], [الفائدة]])=1,-IPMT(معدل_الفائدة/12,1,مدة_القرض-ROWS($C$4:C261)+1,أقساط_تسديد_القروض[[#This Row],[الرصيد
الافتتاحي]]),IFERROR(-IPMT(معدل_الفائدة/12,1,أقساط_تسديد_القروض[[#This Row],[المبلغ
المتبقي]],D262),0)),0)</f>
        <v>371.10769135106955</v>
      </c>
      <c r="F261" s="22">
        <f ca="1">IFERROR(IF(AND(القيم_التي_تم_إدخالها,أقساط_تسديد_القروض[[#This Row],[تاريخ
الدفع]]&lt;&gt;""),-PPMT(معدل_الفائدة/12,1,مدة_القرض-ROWS($C$4:C261)+1,أقساط_تسديد_القروض[[#This Row],[الرصيد
الافتتاحي]]),""),0)</f>
        <v>699.62046938410901</v>
      </c>
      <c r="G261" s="22">
        <f ca="1">IF(أقساط_تسديد_القروض[[#This Row],[تاريخ
الدفع]]="",0,قيمة_ضريبة_الملكية)</f>
        <v>375</v>
      </c>
      <c r="H261" s="22">
        <f ca="1">IF(أقساط_تسديد_القروض[[#This Row],[تاريخ
الدفع]]="",0,أقساط_تسديد_القروض[[#This Row],[الفائدة]]+أقساط_تسديد_القروض[[#This Row],[رأس المال]]+أقساط_تسديد_القروض[[#This Row],[ضريبة
الملكية]])</f>
        <v>1445.7281607351786</v>
      </c>
      <c r="I261" s="22">
        <f ca="1">IF(أقساط_تسديد_القروض[[#This Row],[تاريخ
الدفع]]="",0,أقساط_تسديد_القروض[[#This Row],[الرصيد
الافتتاحي]]-أقساط_تسديد_القروض[[#This Row],[رأس المال]])</f>
        <v>89065.84592425669</v>
      </c>
      <c r="J261" s="27">
        <f ca="1">IF(أقساط_تسديد_القروض[[#This Row],[الختامي
الافتتاحي]]&gt;0,الصف_الأخير-ROW(),0)</f>
        <v>102</v>
      </c>
    </row>
    <row r="262" spans="2:10" ht="15" customHeight="1" x14ac:dyDescent="0.2">
      <c r="B262" s="26">
        <f>ROWS($B$4:B262)</f>
        <v>259</v>
      </c>
      <c r="C262" s="28">
        <f ca="1">IF(القيم_التي_تم_إدخالها,IF(أقساط_تسديد_القروض[[#This Row],[الرقم]]&lt;=مدة_القرض,IF(ROW()-ROW(أقساط_تسديد_القروض[[#Headers], [تاريخ
الدفع]])=1,بداية_القرض,IF(I261&gt;0,EDATE(C261,1),"")),""),"")</f>
        <v>51092</v>
      </c>
      <c r="D262" s="22">
        <f ca="1">IF(ROW()-ROW(أقساط_تسديد_القروض[[#Headers], [الرصيد
الافتتاحي]])=1,قيمة_القرض,IF(أقساط_تسديد_القروض[[#This Row],[تاريخ
الدفع]]="",0,INDEX(أقساط_تسديد_القروض[], ROW()-4,8)))</f>
        <v>89065.84592425669</v>
      </c>
      <c r="E262" s="22">
        <f ca="1">IF(القيم_التي_تم_إدخالها,IF(ROW()-ROW(أقساط_تسديد_القروض[[#Headers], [الفائدة]])=1,-IPMT(معدل_الفائدة/12,1,مدة_القرض-ROWS($C$4:C262)+1,أقساط_تسديد_القروض[[#This Row],[الرصيد
الافتتاحي]]),IFERROR(-IPMT(معدل_الفائدة/12,1,أقساط_تسديد_القروض[[#This Row],[المبلغ
المتبقي]],D263),0)),0)</f>
        <v>368.18045987326451</v>
      </c>
      <c r="F262" s="22">
        <f ca="1">IFERROR(IF(AND(القيم_التي_تم_إدخالها,أقساط_تسديد_القروض[[#This Row],[تاريخ
الدفع]]&lt;&gt;""),-PPMT(معدل_الفائدة/12,1,مدة_القرض-ROWS($C$4:C262)+1,أقساط_تسديد_القروض[[#This Row],[الرصيد
الافتتاحي]]),""),0)</f>
        <v>702.5355546732095</v>
      </c>
      <c r="G262" s="22">
        <f ca="1">IF(أقساط_تسديد_القروض[[#This Row],[تاريخ
الدفع]]="",0,قيمة_ضريبة_الملكية)</f>
        <v>375</v>
      </c>
      <c r="H262" s="22">
        <f ca="1">IF(أقساط_تسديد_القروض[[#This Row],[تاريخ
الدفع]]="",0,أقساط_تسديد_القروض[[#This Row],[الفائدة]]+أقساط_تسديد_القروض[[#This Row],[رأس المال]]+أقساط_تسديد_القروض[[#This Row],[ضريبة
الملكية]])</f>
        <v>1445.7160145464741</v>
      </c>
      <c r="I262" s="22">
        <f ca="1">IF(أقساط_تسديد_القروض[[#This Row],[تاريخ
الدفع]]="",0,أقساط_تسديد_القروض[[#This Row],[الرصيد
الافتتاحي]]-أقساط_تسديد_القروض[[#This Row],[رأس المال]])</f>
        <v>88363.310369583487</v>
      </c>
      <c r="J262" s="27">
        <f ca="1">IF(أقساط_تسديد_القروض[[#This Row],[الختامي
الافتتاحي]]&gt;0,الصف_الأخير-ROW(),0)</f>
        <v>101</v>
      </c>
    </row>
    <row r="263" spans="2:10" ht="15" customHeight="1" x14ac:dyDescent="0.2">
      <c r="B263" s="26">
        <f>ROWS($B$4:B263)</f>
        <v>260</v>
      </c>
      <c r="C263" s="28">
        <f ca="1">IF(القيم_التي_تم_إدخالها,IF(أقساط_تسديد_القروض[[#This Row],[الرقم]]&lt;=مدة_القرض,IF(ROW()-ROW(أقساط_تسديد_القروض[[#Headers], [تاريخ
الدفع]])=1,بداية_القرض,IF(I262&gt;0,EDATE(C262,1),"")),""),"")</f>
        <v>51122</v>
      </c>
      <c r="D263" s="22">
        <f ca="1">IF(ROW()-ROW(أقساط_تسديد_القروض[[#Headers], [الرصيد
الافتتاحي]])=1,قيمة_القرض,IF(أقساط_تسديد_القروض[[#This Row],[تاريخ
الدفع]]="",0,INDEX(أقساط_تسديد_القروض[], ROW()-4,8)))</f>
        <v>88363.310369583487</v>
      </c>
      <c r="E263" s="22">
        <f ca="1">IF(القيم_التي_تم_إدخالها,IF(ROW()-ROW(أقساط_تسديد_القروض[[#Headers], [الفائدة]])=1,-IPMT(معدل_الفائدة/12,1,مدة_القرض-ROWS($C$4:C263)+1,أقساط_تسديد_القروض[[#This Row],[الرصيد
الافتتاحي]]),IFERROR(-IPMT(معدل_الفائدة/12,1,أقساط_تسديد_القروض[[#This Row],[المبلغ
المتبقي]],D264),0)),0)</f>
        <v>365.2410315976353</v>
      </c>
      <c r="F263" s="22">
        <f ca="1">IFERROR(IF(AND(القيم_التي_تم_إدخالها,أقساط_تسديد_القروض[[#This Row],[تاريخ
الدفع]]&lt;&gt;""),-PPMT(معدل_الفائدة/12,1,مدة_القرض-ROWS($C$4:C263)+1,أقساط_تسديد_القروض[[#This Row],[الرصيد
الافتتاحي]]),""),0)</f>
        <v>705.4627861510146</v>
      </c>
      <c r="G263" s="22">
        <f ca="1">IF(أقساط_تسديد_القروض[[#This Row],[تاريخ
الدفع]]="",0,قيمة_ضريبة_الملكية)</f>
        <v>375</v>
      </c>
      <c r="H263" s="22">
        <f ca="1">IF(أقساط_تسديد_القروض[[#This Row],[تاريخ
الدفع]]="",0,أقساط_تسديد_القروض[[#This Row],[الفائدة]]+أقساط_تسديد_القروض[[#This Row],[رأس المال]]+أقساط_تسديد_القروض[[#This Row],[ضريبة
الملكية]])</f>
        <v>1445.70381774865</v>
      </c>
      <c r="I263" s="22">
        <f ca="1">IF(أقساط_تسديد_القروض[[#This Row],[تاريخ
الدفع]]="",0,أقساط_تسديد_القروض[[#This Row],[الرصيد
الافتتاحي]]-أقساط_تسديد_القروض[[#This Row],[رأس المال]])</f>
        <v>87657.847583432478</v>
      </c>
      <c r="J263" s="27">
        <f ca="1">IF(أقساط_تسديد_القروض[[#This Row],[الختامي
الافتتاحي]]&gt;0,الصف_الأخير-ROW(),0)</f>
        <v>100</v>
      </c>
    </row>
    <row r="264" spans="2:10" ht="15" customHeight="1" x14ac:dyDescent="0.2">
      <c r="B264" s="26">
        <f>ROWS($B$4:B264)</f>
        <v>261</v>
      </c>
      <c r="C264" s="28">
        <f ca="1">IF(القيم_التي_تم_إدخالها,IF(أقساط_تسديد_القروض[[#This Row],[الرقم]]&lt;=مدة_القرض,IF(ROW()-ROW(أقساط_تسديد_القروض[[#Headers], [تاريخ
الدفع]])=1,بداية_القرض,IF(I263&gt;0,EDATE(C263,1),"")),""),"")</f>
        <v>51153</v>
      </c>
      <c r="D264" s="22">
        <f ca="1">IF(ROW()-ROW(أقساط_تسديد_القروض[[#Headers], [الرصيد
الافتتاحي]])=1,قيمة_القرض,IF(أقساط_تسديد_القروض[[#This Row],[تاريخ
الدفع]]="",0,INDEX(أقساط_تسديد_القروض[], ROW()-4,8)))</f>
        <v>87657.847583432478</v>
      </c>
      <c r="E264" s="22">
        <f ca="1">IF(القيم_التي_تم_إدخالها,IF(ROW()-ROW(أقساط_تسديد_القروض[[#Headers], [الفائدة]])=1,-IPMT(معدل_الفائدة/12,1,مدة_القرض-ROWS($C$4:C264)+1,أقساط_تسديد_القروض[[#This Row],[الرصيد
الافتتاحي]]),IFERROR(-IPMT(معدل_الفائدة/12,1,أقساط_تسديد_القروض[[#This Row],[المبلغ
المتبقي]],D265),0)),0)</f>
        <v>362.28935570419094</v>
      </c>
      <c r="F264" s="22">
        <f ca="1">IFERROR(IF(AND(القيم_التي_تم_إدخالها,أقساط_تسديد_القروض[[#This Row],[تاريخ
الدفع]]&lt;&gt;""),-PPMT(معدل_الفائدة/12,1,مدة_القرض-ROWS($C$4:C264)+1,أقساط_تسديد_القروض[[#This Row],[الرصيد
الافتتاحي]]),""),0)</f>
        <v>708.40221442664392</v>
      </c>
      <c r="G264" s="22">
        <f ca="1">IF(أقساط_تسديد_القروض[[#This Row],[تاريخ
الدفع]]="",0,قيمة_ضريبة_الملكية)</f>
        <v>375</v>
      </c>
      <c r="H264" s="22">
        <f ca="1">IF(أقساط_تسديد_القروض[[#This Row],[تاريخ
الدفع]]="",0,أقساط_تسديد_القروض[[#This Row],[الفائدة]]+أقساط_تسديد_القروض[[#This Row],[رأس المال]]+أقساط_تسديد_القروض[[#This Row],[ضريبة
الملكية]])</f>
        <v>1445.6915701308349</v>
      </c>
      <c r="I264" s="22">
        <f ca="1">IF(أقساط_تسديد_القروض[[#This Row],[تاريخ
الدفع]]="",0,أقساط_تسديد_القروض[[#This Row],[الرصيد
الافتتاحي]]-أقساط_تسديد_القروض[[#This Row],[رأس المال]])</f>
        <v>86949.445369005829</v>
      </c>
      <c r="J264" s="27">
        <f ca="1">IF(أقساط_تسديد_القروض[[#This Row],[الختامي
الافتتاحي]]&gt;0,الصف_الأخير-ROW(),0)</f>
        <v>99</v>
      </c>
    </row>
    <row r="265" spans="2:10" ht="15" customHeight="1" x14ac:dyDescent="0.2">
      <c r="B265" s="26">
        <f>ROWS($B$4:B265)</f>
        <v>262</v>
      </c>
      <c r="C265" s="28">
        <f ca="1">IF(القيم_التي_تم_إدخالها,IF(أقساط_تسديد_القروض[[#This Row],[الرقم]]&lt;=مدة_القرض,IF(ROW()-ROW(أقساط_تسديد_القروض[[#Headers], [تاريخ
الدفع]])=1,بداية_القرض,IF(I264&gt;0,EDATE(C264,1),"")),""),"")</f>
        <v>51184</v>
      </c>
      <c r="D265" s="22">
        <f ca="1">IF(ROW()-ROW(أقساط_تسديد_القروض[[#Headers], [الرصيد
الافتتاحي]])=1,قيمة_القرض,IF(أقساط_تسديد_القروض[[#This Row],[تاريخ
الدفع]]="",0,INDEX(أقساط_تسديد_القروض[], ROW()-4,8)))</f>
        <v>86949.445369005829</v>
      </c>
      <c r="E265" s="22">
        <f ca="1">IF(القيم_التي_تم_إدخالها,IF(ROW()-ROW(أقساط_تسديد_القروض[[#Headers], [الفائدة]])=1,-IPMT(معدل_الفائدة/12,1,مدة_القرض-ROWS($C$4:C265)+1,أقساط_تسديد_القروض[[#This Row],[الرصيد
الافتتاحي]]),IFERROR(-IPMT(معدل_الفائدة/12,1,أقساط_تسديد_القروض[[#This Row],[المبلغ
المتبقي]],D266),0)),0)</f>
        <v>359.32538116119059</v>
      </c>
      <c r="F265" s="22">
        <f ca="1">IFERROR(IF(AND(القيم_التي_تم_إدخالها,أقساط_تسديد_القروض[[#This Row],[تاريخ
الدفع]]&lt;&gt;""),-PPMT(معدل_الفائدة/12,1,مدة_القرض-ROWS($C$4:C265)+1,أقساط_تسديد_القروض[[#This Row],[الرصيد
الافتتاحي]]),""),0)</f>
        <v>711.35389032008823</v>
      </c>
      <c r="G265" s="22">
        <f ca="1">IF(أقساط_تسديد_القروض[[#This Row],[تاريخ
الدفع]]="",0,قيمة_ضريبة_الملكية)</f>
        <v>375</v>
      </c>
      <c r="H265" s="22">
        <f ca="1">IF(أقساط_تسديد_القروض[[#This Row],[تاريخ
الدفع]]="",0,أقساط_تسديد_القروض[[#This Row],[الفائدة]]+أقساط_تسديد_القروض[[#This Row],[رأس المال]]+أقساط_تسديد_القروض[[#This Row],[ضريبة
الملكية]])</f>
        <v>1445.6792714812789</v>
      </c>
      <c r="I265" s="22">
        <f ca="1">IF(أقساط_تسديد_القروض[[#This Row],[تاريخ
الدفع]]="",0,أقساط_تسديد_القروض[[#This Row],[الرصيد
الافتتاحي]]-أقساط_تسديد_القروض[[#This Row],[رأس المال]])</f>
        <v>86238.091478685747</v>
      </c>
      <c r="J265" s="27">
        <f ca="1">IF(أقساط_تسديد_القروض[[#This Row],[الختامي
الافتتاحي]]&gt;0,الصف_الأخير-ROW(),0)</f>
        <v>98</v>
      </c>
    </row>
    <row r="266" spans="2:10" ht="15" customHeight="1" x14ac:dyDescent="0.2">
      <c r="B266" s="26">
        <f>ROWS($B$4:B266)</f>
        <v>263</v>
      </c>
      <c r="C266" s="28">
        <f ca="1">IF(القيم_التي_تم_إدخالها,IF(أقساط_تسديد_القروض[[#This Row],[الرقم]]&lt;=مدة_القرض,IF(ROW()-ROW(أقساط_تسديد_القروض[[#Headers], [تاريخ
الدفع]])=1,بداية_القرض,IF(I265&gt;0,EDATE(C265,1),"")),""),"")</f>
        <v>51213</v>
      </c>
      <c r="D266" s="22">
        <f ca="1">IF(ROW()-ROW(أقساط_تسديد_القروض[[#Headers], [الرصيد
الافتتاحي]])=1,قيمة_القرض,IF(أقساط_تسديد_القروض[[#This Row],[تاريخ
الدفع]]="",0,INDEX(أقساط_تسديد_القروض[], ROW()-4,8)))</f>
        <v>86238.091478685747</v>
      </c>
      <c r="E266" s="22">
        <f ca="1">IF(القيم_التي_تم_إدخالها,IF(ROW()-ROW(أقساط_تسديد_القروض[[#Headers], [الفائدة]])=1,-IPMT(معدل_الفائدة/12,1,مدة_القرض-ROWS($C$4:C266)+1,أقساط_تسديد_القروض[[#This Row],[الرصيد
الافتتاحي]]),IFERROR(-IPMT(معدل_الفائدة/12,1,أقساط_تسديد_القروض[[#This Row],[المبلغ
المتبقي]],D267),0)),0)</f>
        <v>356.34905672426106</v>
      </c>
      <c r="F266" s="22">
        <f ca="1">IFERROR(IF(AND(القيم_التي_تم_إدخالها,أقساط_تسديد_القروض[[#This Row],[تاريخ
الدفع]]&lt;&gt;""),-PPMT(معدل_الفائدة/12,1,مدة_القرض-ROWS($C$4:C266)+1,أقساط_تسديد_القروض[[#This Row],[الرصيد
الافتتاحي]]),""),0)</f>
        <v>714.31786486308874</v>
      </c>
      <c r="G266" s="22">
        <f ca="1">IF(أقساط_تسديد_القروض[[#This Row],[تاريخ
الدفع]]="",0,قيمة_ضريبة_الملكية)</f>
        <v>375</v>
      </c>
      <c r="H266" s="22">
        <f ca="1">IF(أقساط_تسديد_القروض[[#This Row],[تاريخ
الدفع]]="",0,أقساط_تسديد_القروض[[#This Row],[الفائدة]]+أقساط_تسديد_القروض[[#This Row],[رأس المال]]+أقساط_تسديد_القروض[[#This Row],[ضريبة
الملكية]])</f>
        <v>1445.6669215873499</v>
      </c>
      <c r="I266" s="22">
        <f ca="1">IF(أقساط_تسديد_القروض[[#This Row],[تاريخ
الدفع]]="",0,أقساط_تسديد_القروض[[#This Row],[الرصيد
الافتتاحي]]-أقساط_تسديد_القروض[[#This Row],[رأس المال]])</f>
        <v>85523.773613822661</v>
      </c>
      <c r="J266" s="27">
        <f ca="1">IF(أقساط_تسديد_القروض[[#This Row],[الختامي
الافتتاحي]]&gt;0,الصف_الأخير-ROW(),0)</f>
        <v>97</v>
      </c>
    </row>
    <row r="267" spans="2:10" ht="15" customHeight="1" x14ac:dyDescent="0.2">
      <c r="B267" s="26">
        <f>ROWS($B$4:B267)</f>
        <v>264</v>
      </c>
      <c r="C267" s="28">
        <f ca="1">IF(القيم_التي_تم_إدخالها,IF(أقساط_تسديد_القروض[[#This Row],[الرقم]]&lt;=مدة_القرض,IF(ROW()-ROW(أقساط_تسديد_القروض[[#Headers], [تاريخ
الدفع]])=1,بداية_القرض,IF(I266&gt;0,EDATE(C266,1),"")),""),"")</f>
        <v>51244</v>
      </c>
      <c r="D267" s="22">
        <f ca="1">IF(ROW()-ROW(أقساط_تسديد_القروض[[#Headers], [الرصيد
الافتتاحي]])=1,قيمة_القرض,IF(أقساط_تسديد_القروض[[#This Row],[تاريخ
الدفع]]="",0,INDEX(أقساط_تسديد_القروض[], ROW()-4,8)))</f>
        <v>85523.773613822661</v>
      </c>
      <c r="E267" s="22">
        <f ca="1">IF(القيم_التي_تم_إدخالها,IF(ROW()-ROW(أقساط_تسديد_القروض[[#Headers], [الفائدة]])=1,-IPMT(معدل_الفائدة/12,1,مدة_القرض-ROWS($C$4:C267)+1,أقساط_تسديد_القروض[[#This Row],[الرصيد
الافتتاحي]]),IFERROR(-IPMT(معدل_الفائدة/12,1,أقساط_تسديد_القروض[[#This Row],[المبلغ
المتبقي]],D268),0)),0)</f>
        <v>353.360330935511</v>
      </c>
      <c r="F267" s="22">
        <f ca="1">IFERROR(IF(AND(القيم_التي_تم_إدخالها,أقساط_تسديد_القروض[[#This Row],[تاريخ
الدفع]]&lt;&gt;""),-PPMT(معدل_الفائدة/12,1,مدة_القرض-ROWS($C$4:C267)+1,أقساط_تسديد_القروض[[#This Row],[الرصيد
الافتتاحي]]),""),0)</f>
        <v>717.29418930001827</v>
      </c>
      <c r="G267" s="22">
        <f ca="1">IF(أقساط_تسديد_القروض[[#This Row],[تاريخ
الدفع]]="",0,قيمة_ضريبة_الملكية)</f>
        <v>375</v>
      </c>
      <c r="H267" s="22">
        <f ca="1">IF(أقساط_تسديد_القروض[[#This Row],[تاريخ
الدفع]]="",0,أقساط_تسديد_القروض[[#This Row],[الفائدة]]+أقساط_تسديد_القروض[[#This Row],[رأس المال]]+أقساط_تسديد_القروض[[#This Row],[ضريبة
الملكية]])</f>
        <v>1445.6545202355292</v>
      </c>
      <c r="I267" s="22">
        <f ca="1">IF(أقساط_تسديد_القروض[[#This Row],[تاريخ
الدفع]]="",0,أقساط_تسديد_القروض[[#This Row],[الرصيد
الافتتاحي]]-أقساط_تسديد_القروض[[#This Row],[رأس المال]])</f>
        <v>84806.479424522637</v>
      </c>
      <c r="J267" s="27">
        <f ca="1">IF(أقساط_تسديد_القروض[[#This Row],[الختامي
الافتتاحي]]&gt;0,الصف_الأخير-ROW(),0)</f>
        <v>96</v>
      </c>
    </row>
    <row r="268" spans="2:10" ht="15" customHeight="1" x14ac:dyDescent="0.2">
      <c r="B268" s="26">
        <f>ROWS($B$4:B268)</f>
        <v>265</v>
      </c>
      <c r="C268" s="28">
        <f ca="1">IF(القيم_التي_تم_إدخالها,IF(أقساط_تسديد_القروض[[#This Row],[الرقم]]&lt;=مدة_القرض,IF(ROW()-ROW(أقساط_تسديد_القروض[[#Headers], [تاريخ
الدفع]])=1,بداية_القرض,IF(I267&gt;0,EDATE(C267,1),"")),""),"")</f>
        <v>51274</v>
      </c>
      <c r="D268" s="22">
        <f ca="1">IF(ROW()-ROW(أقساط_تسديد_القروض[[#Headers], [الرصيد
الافتتاحي]])=1,قيمة_القرض,IF(أقساط_تسديد_القروض[[#This Row],[تاريخ
الدفع]]="",0,INDEX(أقساط_تسديد_القروض[], ROW()-4,8)))</f>
        <v>84806.479424522637</v>
      </c>
      <c r="E268" s="22">
        <f ca="1">IF(القيم_التي_تم_إدخالها,IF(ROW()-ROW(أقساط_تسديد_القروض[[#Headers], [الفائدة]])=1,-IPMT(معدل_الفائدة/12,1,مدة_القرض-ROWS($C$4:C268)+1,أقساط_تسديد_القروض[[#This Row],[الرصيد
الافتتاحي]]),IFERROR(-IPMT(معدل_الفائدة/12,1,أقساط_تسديد_القروض[[#This Row],[المبلغ
المتبقي]],D269),0)),0)</f>
        <v>350.35915212264109</v>
      </c>
      <c r="F268" s="22">
        <f ca="1">IFERROR(IF(AND(القيم_التي_تم_إدخالها,أقساط_تسديد_القروض[[#This Row],[تاريخ
الدفع]]&lt;&gt;""),-PPMT(معدل_الفائدة/12,1,مدة_القرض-ROWS($C$4:C268)+1,أقساط_تسديد_القروض[[#This Row],[الرصيد
الافتتاحي]]),""),0)</f>
        <v>720.28291508876816</v>
      </c>
      <c r="G268" s="22">
        <f ca="1">IF(أقساط_تسديد_القروض[[#This Row],[تاريخ
الدفع]]="",0,قيمة_ضريبة_الملكية)</f>
        <v>375</v>
      </c>
      <c r="H268" s="22">
        <f ca="1">IF(أقساط_تسديد_القروض[[#This Row],[تاريخ
الدفع]]="",0,أقساط_تسديد_القروض[[#This Row],[الفائدة]]+أقساط_تسديد_القروض[[#This Row],[رأس المال]]+أقساط_تسديد_القروض[[#This Row],[ضريبة
الملكية]])</f>
        <v>1445.6420672114093</v>
      </c>
      <c r="I268" s="22">
        <f ca="1">IF(أقساط_تسديد_القروض[[#This Row],[تاريخ
الدفع]]="",0,أقساط_تسديد_القروض[[#This Row],[الرصيد
الافتتاحي]]-أقساط_تسديد_القروض[[#This Row],[رأس المال]])</f>
        <v>84086.196509433867</v>
      </c>
      <c r="J268" s="27">
        <f ca="1">IF(أقساط_تسديد_القروض[[#This Row],[الختامي
الافتتاحي]]&gt;0,الصف_الأخير-ROW(),0)</f>
        <v>95</v>
      </c>
    </row>
    <row r="269" spans="2:10" ht="15" customHeight="1" x14ac:dyDescent="0.2">
      <c r="B269" s="26">
        <f>ROWS($B$4:B269)</f>
        <v>266</v>
      </c>
      <c r="C269" s="28">
        <f ca="1">IF(القيم_التي_تم_إدخالها,IF(أقساط_تسديد_القروض[[#This Row],[الرقم]]&lt;=مدة_القرض,IF(ROW()-ROW(أقساط_تسديد_القروض[[#Headers], [تاريخ
الدفع]])=1,بداية_القرض,IF(I268&gt;0,EDATE(C268,1),"")),""),"")</f>
        <v>51305</v>
      </c>
      <c r="D269" s="22">
        <f ca="1">IF(ROW()-ROW(أقساط_تسديد_القروض[[#Headers], [الرصيد
الافتتاحي]])=1,قيمة_القرض,IF(أقساط_تسديد_القروض[[#This Row],[تاريخ
الدفع]]="",0,INDEX(أقساط_تسديد_القروض[], ROW()-4,8)))</f>
        <v>84086.196509433867</v>
      </c>
      <c r="E269" s="22">
        <f ca="1">IF(القيم_التي_تم_إدخالها,IF(ROW()-ROW(أقساط_تسديد_القروض[[#Headers], [الفائدة]])=1,-IPMT(معدل_الفائدة/12,1,مدة_القرض-ROWS($C$4:C269)+1,أقساط_تسديد_القروض[[#This Row],[الرصيد
الافتتاحي]]),IFERROR(-IPMT(معدل_الفائدة/12,1,أقساط_تسديد_القروض[[#This Row],[المبلغ
المتبقي]],D270),0)),0)</f>
        <v>347.34546839805097</v>
      </c>
      <c r="F269" s="22">
        <f ca="1">IFERROR(IF(AND(القيم_التي_تم_إدخالها,أقساط_تسديد_القروض[[#This Row],[تاريخ
الدفع]]&lt;&gt;""),-PPMT(معدل_الفائدة/12,1,مدة_القرض-ROWS($C$4:C269)+1,أقساط_تسديد_القروض[[#This Row],[الرصيد
الافتتاحي]]),""),0)</f>
        <v>723.28409390163813</v>
      </c>
      <c r="G269" s="22">
        <f ca="1">IF(أقساط_تسديد_القروض[[#This Row],[تاريخ
الدفع]]="",0,قيمة_ضريبة_الملكية)</f>
        <v>375</v>
      </c>
      <c r="H269" s="22">
        <f ca="1">IF(أقساط_تسديد_القروض[[#This Row],[تاريخ
الدفع]]="",0,أقساط_تسديد_القروض[[#This Row],[الفائدة]]+أقساط_تسديد_القروض[[#This Row],[رأس المال]]+أقساط_تسديد_القروض[[#This Row],[ضريبة
الملكية]])</f>
        <v>1445.629562299689</v>
      </c>
      <c r="I269" s="22">
        <f ca="1">IF(أقساط_تسديد_القروض[[#This Row],[تاريخ
الدفع]]="",0,أقساط_تسديد_القروض[[#This Row],[الرصيد
الافتتاحي]]-أقساط_تسديد_القروض[[#This Row],[رأس المال]])</f>
        <v>83362.912415532235</v>
      </c>
      <c r="J269" s="27">
        <f ca="1">IF(أقساط_تسديد_القروض[[#This Row],[الختامي
الافتتاحي]]&gt;0,الصف_الأخير-ROW(),0)</f>
        <v>94</v>
      </c>
    </row>
    <row r="270" spans="2:10" ht="15" customHeight="1" x14ac:dyDescent="0.2">
      <c r="B270" s="26">
        <f>ROWS($B$4:B270)</f>
        <v>267</v>
      </c>
      <c r="C270" s="28">
        <f ca="1">IF(القيم_التي_تم_إدخالها,IF(أقساط_تسديد_القروض[[#This Row],[الرقم]]&lt;=مدة_القرض,IF(ROW()-ROW(أقساط_تسديد_القروض[[#Headers], [تاريخ
الدفع]])=1,بداية_القرض,IF(I269&gt;0,EDATE(C269,1),"")),""),"")</f>
        <v>51335</v>
      </c>
      <c r="D270" s="22">
        <f ca="1">IF(ROW()-ROW(أقساط_تسديد_القروض[[#Headers], [الرصيد
الافتتاحي]])=1,قيمة_القرض,IF(أقساط_تسديد_القروض[[#This Row],[تاريخ
الدفع]]="",0,INDEX(أقساط_تسديد_القروض[], ROW()-4,8)))</f>
        <v>83362.912415532235</v>
      </c>
      <c r="E270" s="22">
        <f ca="1">IF(القيم_التي_تم_إدخالها,IF(ROW()-ROW(أقساط_تسديد_القروض[[#Headers], [الفائدة]])=1,-IPMT(معدل_الفائدة/12,1,مدة_القرض-ROWS($C$4:C270)+1,أقساط_تسديد_القروض[[#This Row],[الرصيد
الافتتاحي]]),IFERROR(-IPMT(معدل_الفائدة/12,1,أقساط_تسديد_القروض[[#This Row],[المبلغ
المتبقي]],D271),0)),0)</f>
        <v>344.31922765794172</v>
      </c>
      <c r="F270" s="22">
        <f ca="1">IFERROR(IF(AND(القيم_التي_تم_إدخالها,أقساط_تسديد_القروض[[#This Row],[تاريخ
الدفع]]&lt;&gt;""),-PPMT(معدل_الفائدة/12,1,مدة_القرض-ROWS($C$4:C270)+1,أقساط_تسديد_القروض[[#This Row],[الرصيد
الافتتاحي]]),""),0)</f>
        <v>726.29777762622825</v>
      </c>
      <c r="G270" s="22">
        <f ca="1">IF(أقساط_تسديد_القروض[[#This Row],[تاريخ
الدفع]]="",0,قيمة_ضريبة_الملكية)</f>
        <v>375</v>
      </c>
      <c r="H270" s="22">
        <f ca="1">IF(أقساط_تسديد_القروض[[#This Row],[تاريخ
الدفع]]="",0,أقساط_تسديد_القروض[[#This Row],[الفائدة]]+أقساط_تسديد_القروض[[#This Row],[رأس المال]]+أقساط_تسديد_القروض[[#This Row],[ضريبة
الملكية]])</f>
        <v>1445.6170052841699</v>
      </c>
      <c r="I270" s="22">
        <f ca="1">IF(أقساط_تسديد_القروض[[#This Row],[تاريخ
الدفع]]="",0,أقساط_تسديد_القروض[[#This Row],[الرصيد
الافتتاحي]]-أقساط_تسديد_القروض[[#This Row],[رأس المال]])</f>
        <v>82636.614637906008</v>
      </c>
      <c r="J270" s="27">
        <f ca="1">IF(أقساط_تسديد_القروض[[#This Row],[الختامي
الافتتاحي]]&gt;0,الصف_الأخير-ROW(),0)</f>
        <v>93</v>
      </c>
    </row>
    <row r="271" spans="2:10" ht="15" customHeight="1" x14ac:dyDescent="0.2">
      <c r="B271" s="26">
        <f>ROWS($B$4:B271)</f>
        <v>268</v>
      </c>
      <c r="C271" s="28">
        <f ca="1">IF(القيم_التي_تم_إدخالها,IF(أقساط_تسديد_القروض[[#This Row],[الرقم]]&lt;=مدة_القرض,IF(ROW()-ROW(أقساط_تسديد_القروض[[#Headers], [تاريخ
الدفع]])=1,بداية_القرض,IF(I270&gt;0,EDATE(C270,1),"")),""),"")</f>
        <v>51366</v>
      </c>
      <c r="D271" s="22">
        <f ca="1">IF(ROW()-ROW(أقساط_تسديد_القروض[[#Headers], [الرصيد
الافتتاحي]])=1,قيمة_القرض,IF(أقساط_تسديد_القروض[[#This Row],[تاريخ
الدفع]]="",0,INDEX(أقساط_تسديد_القروض[], ROW()-4,8)))</f>
        <v>82636.614637906008</v>
      </c>
      <c r="E271" s="22">
        <f ca="1">IF(القيم_التي_تم_إدخالها,IF(ROW()-ROW(أقساط_تسديد_القروض[[#Headers], [الفائدة]])=1,-IPMT(معدل_الفائدة/12,1,مدة_القرض-ROWS($C$4:C271)+1,أقساط_تسديد_القروض[[#This Row],[الرصيد
الافتتاحي]]),IFERROR(-IPMT(معدل_الفائدة/12,1,أقساط_تسديد_القروض[[#This Row],[المبلغ
المتبقي]],D272),0)),0)</f>
        <v>341.28037758141528</v>
      </c>
      <c r="F271" s="22">
        <f ca="1">IFERROR(IF(AND(القيم_التي_تم_إدخالها,أقساط_تسديد_القروض[[#This Row],[تاريخ
الدفع]]&lt;&gt;""),-PPMT(معدل_الفائدة/12,1,مدة_القرض-ROWS($C$4:C271)+1,أقساط_تسديد_القروض[[#This Row],[الرصيد
الافتتاحي]]),""),0)</f>
        <v>729.32401836633744</v>
      </c>
      <c r="G271" s="22">
        <f ca="1">IF(أقساط_تسديد_القروض[[#This Row],[تاريخ
الدفع]]="",0,قيمة_ضريبة_الملكية)</f>
        <v>375</v>
      </c>
      <c r="H271" s="22">
        <f ca="1">IF(أقساط_تسديد_القروض[[#This Row],[تاريخ
الدفع]]="",0,أقساط_تسديد_القروض[[#This Row],[الفائدة]]+أقساط_تسديد_القروض[[#This Row],[رأس المال]]+أقساط_تسديد_القروض[[#This Row],[ضريبة
الملكية]])</f>
        <v>1445.6043959477527</v>
      </c>
      <c r="I271" s="22">
        <f ca="1">IF(أقساط_تسديد_القروض[[#This Row],[تاريخ
الدفع]]="",0,أقساط_تسديد_القروض[[#This Row],[الرصيد
الافتتاحي]]-أقساط_تسديد_القروض[[#This Row],[رأس المال]])</f>
        <v>81907.290619539664</v>
      </c>
      <c r="J271" s="27">
        <f ca="1">IF(أقساط_تسديد_القروض[[#This Row],[الختامي
الافتتاحي]]&gt;0,الصف_الأخير-ROW(),0)</f>
        <v>92</v>
      </c>
    </row>
    <row r="272" spans="2:10" ht="15" customHeight="1" x14ac:dyDescent="0.2">
      <c r="B272" s="26">
        <f>ROWS($B$4:B272)</f>
        <v>269</v>
      </c>
      <c r="C272" s="28">
        <f ca="1">IF(القيم_التي_تم_إدخالها,IF(أقساط_تسديد_القروض[[#This Row],[الرقم]]&lt;=مدة_القرض,IF(ROW()-ROW(أقساط_تسديد_القروض[[#Headers], [تاريخ
الدفع]])=1,بداية_القرض,IF(I271&gt;0,EDATE(C271,1),"")),""),"")</f>
        <v>51397</v>
      </c>
      <c r="D272" s="22">
        <f ca="1">IF(ROW()-ROW(أقساط_تسديد_القروض[[#Headers], [الرصيد
الافتتاحي]])=1,قيمة_القرض,IF(أقساط_تسديد_القروض[[#This Row],[تاريخ
الدفع]]="",0,INDEX(أقساط_تسديد_القروض[], ROW()-4,8)))</f>
        <v>81907.290619539664</v>
      </c>
      <c r="E272" s="22">
        <f ca="1">IF(القيم_التي_تم_إدخالها,IF(ROW()-ROW(أقساط_تسديد_القروض[[#Headers], [الفائدة]])=1,-IPMT(معدل_الفائدة/12,1,مدة_القرض-ROWS($C$4:C272)+1,أقساط_تسديد_القروض[[#This Row],[الرصيد
الافتتاحي]]),IFERROR(-IPMT(معدل_الفائدة/12,1,أقساط_تسديد_القروض[[#This Row],[المبلغ
المتبقي]],D273),0)),0)</f>
        <v>338.22886562956995</v>
      </c>
      <c r="F272" s="22">
        <f ca="1">IFERROR(IF(AND(القيم_التي_تم_إدخالها,أقساط_تسديد_القروض[[#This Row],[تاريخ
الدفع]]&lt;&gt;""),-PPMT(معدل_الفائدة/12,1,مدة_القرض-ROWS($C$4:C272)+1,أقساط_تسديد_القروض[[#This Row],[الرصيد
الافتتاحي]]),""),0)</f>
        <v>732.36286844286394</v>
      </c>
      <c r="G272" s="22">
        <f ca="1">IF(أقساط_تسديد_القروض[[#This Row],[تاريخ
الدفع]]="",0,قيمة_ضريبة_الملكية)</f>
        <v>375</v>
      </c>
      <c r="H272" s="22">
        <f ca="1">IF(أقساط_تسديد_القروض[[#This Row],[تاريخ
الدفع]]="",0,أقساط_تسديد_القروض[[#This Row],[الفائدة]]+أقساط_تسديد_القروض[[#This Row],[رأس المال]]+أقساط_تسديد_القروض[[#This Row],[ضريبة
الملكية]])</f>
        <v>1445.5917340724338</v>
      </c>
      <c r="I272" s="22">
        <f ca="1">IF(أقساط_تسديد_القروض[[#This Row],[تاريخ
الدفع]]="",0,أقساط_تسديد_القروض[[#This Row],[الرصيد
الافتتاحي]]-أقساط_تسديد_القروض[[#This Row],[رأس المال]])</f>
        <v>81174.927751096795</v>
      </c>
      <c r="J272" s="27">
        <f ca="1">IF(أقساط_تسديد_القروض[[#This Row],[الختامي
الافتتاحي]]&gt;0,الصف_الأخير-ROW(),0)</f>
        <v>91</v>
      </c>
    </row>
    <row r="273" spans="2:10" ht="15" customHeight="1" x14ac:dyDescent="0.2">
      <c r="B273" s="26">
        <f>ROWS($B$4:B273)</f>
        <v>270</v>
      </c>
      <c r="C273" s="28">
        <f ca="1">IF(القيم_التي_تم_إدخالها,IF(أقساط_تسديد_القروض[[#This Row],[الرقم]]&lt;=مدة_القرض,IF(ROW()-ROW(أقساط_تسديد_القروض[[#Headers], [تاريخ
الدفع]])=1,بداية_القرض,IF(I272&gt;0,EDATE(C272,1),"")),""),"")</f>
        <v>51427</v>
      </c>
      <c r="D273" s="22">
        <f ca="1">IF(ROW()-ROW(أقساط_تسديد_القروض[[#Headers], [الرصيد
الافتتاحي]])=1,قيمة_القرض,IF(أقساط_تسديد_القروض[[#This Row],[تاريخ
الدفع]]="",0,INDEX(أقساط_تسديد_القروض[], ROW()-4,8)))</f>
        <v>81174.927751096795</v>
      </c>
      <c r="E273" s="22">
        <f ca="1">IF(القيم_التي_تم_إدخالها,IF(ROW()-ROW(أقساط_تسديد_القروض[[#Headers], [الفائدة]])=1,-IPMT(معدل_الفائدة/12,1,مدة_القرض-ROWS($C$4:C273)+1,أقساط_تسديد_القروض[[#This Row],[الرصيد
الافتتاحي]]),IFERROR(-IPMT(معدل_الفائدة/12,1,أقساط_تسديد_القروض[[#This Row],[المبلغ
المتبقي]],D274),0)),0)</f>
        <v>335.16463904459204</v>
      </c>
      <c r="F273" s="22">
        <f ca="1">IFERROR(IF(AND(القيم_التي_تم_إدخالها,أقساط_تسديد_القروض[[#This Row],[تاريخ
الدفع]]&lt;&gt;""),-PPMT(معدل_الفائدة/12,1,مدة_القرض-ROWS($C$4:C273)+1,أقساط_تسديد_القروض[[#This Row],[الرصيد
الافتتاحي]]),""),0)</f>
        <v>735.41438039470904</v>
      </c>
      <c r="G273" s="22">
        <f ca="1">IF(أقساط_تسديد_القروض[[#This Row],[تاريخ
الدفع]]="",0,قيمة_ضريبة_الملكية)</f>
        <v>375</v>
      </c>
      <c r="H273" s="22">
        <f ca="1">IF(أقساط_تسديد_القروض[[#This Row],[تاريخ
الدفع]]="",0,أقساط_تسديد_القروض[[#This Row],[الفائدة]]+أقساط_تسديد_القروض[[#This Row],[رأس المال]]+أقساط_تسديد_القروض[[#This Row],[ضريبة
الملكية]])</f>
        <v>1445.5790194393012</v>
      </c>
      <c r="I273" s="22">
        <f ca="1">IF(أقساط_تسديد_القروض[[#This Row],[تاريخ
الدفع]]="",0,أقساط_تسديد_القروض[[#This Row],[الرصيد
الافتتاحي]]-أقساط_تسديد_القروض[[#This Row],[رأس المال]])</f>
        <v>80439.513370702087</v>
      </c>
      <c r="J273" s="27">
        <f ca="1">IF(أقساط_تسديد_القروض[[#This Row],[الختامي
الافتتاحي]]&gt;0,الصف_الأخير-ROW(),0)</f>
        <v>90</v>
      </c>
    </row>
    <row r="274" spans="2:10" ht="15" customHeight="1" x14ac:dyDescent="0.2">
      <c r="B274" s="26">
        <f>ROWS($B$4:B274)</f>
        <v>271</v>
      </c>
      <c r="C274" s="28">
        <f ca="1">IF(القيم_التي_تم_إدخالها,IF(أقساط_تسديد_القروض[[#This Row],[الرقم]]&lt;=مدة_القرض,IF(ROW()-ROW(أقساط_تسديد_القروض[[#Headers], [تاريخ
الدفع]])=1,بداية_القرض,IF(I273&gt;0,EDATE(C273,1),"")),""),"")</f>
        <v>51458</v>
      </c>
      <c r="D274" s="22">
        <f ca="1">IF(ROW()-ROW(أقساط_تسديد_القروض[[#Headers], [الرصيد
الافتتاحي]])=1,قيمة_القرض,IF(أقساط_تسديد_القروض[[#This Row],[تاريخ
الدفع]]="",0,INDEX(أقساط_تسديد_القروض[], ROW()-4,8)))</f>
        <v>80439.513370702087</v>
      </c>
      <c r="E274" s="22">
        <f ca="1">IF(القيم_التي_تم_إدخالها,IF(ROW()-ROW(أقساط_تسديد_القروض[[#Headers], [الفائدة]])=1,-IPMT(معدل_الفائدة/12,1,مدة_القرض-ROWS($C$4:C274)+1,أقساط_تسديد_القروض[[#This Row],[الرصيد
الافتتاحي]]),IFERROR(-IPMT(معدل_الفائدة/12,1,أقساط_تسديد_القروض[[#This Row],[المبلغ
المتبقي]],D275),0)),0)</f>
        <v>332.08764484884335</v>
      </c>
      <c r="F274" s="22">
        <f ca="1">IFERROR(IF(AND(القيم_التي_تم_إدخالها,أقساط_تسديد_القروض[[#This Row],[تاريخ
الدفع]]&lt;&gt;""),-PPMT(معدل_الفائدة/12,1,مدة_القرض-ROWS($C$4:C274)+1,أقساط_تسديد_القروض[[#This Row],[الرصيد
الافتتاحي]]),""),0)</f>
        <v>738.47860697968702</v>
      </c>
      <c r="G274" s="22">
        <f ca="1">IF(أقساط_تسديد_القروض[[#This Row],[تاريخ
الدفع]]="",0,قيمة_ضريبة_الملكية)</f>
        <v>375</v>
      </c>
      <c r="H274" s="22">
        <f ca="1">IF(أقساط_تسديد_القروض[[#This Row],[تاريخ
الدفع]]="",0,أقساط_تسديد_القروض[[#This Row],[الفائدة]]+أقساط_تسديد_القروض[[#This Row],[رأس المال]]+أقساط_تسديد_القروض[[#This Row],[ضريبة
الملكية]])</f>
        <v>1445.5662518285303</v>
      </c>
      <c r="I274" s="22">
        <f ca="1">IF(أقساط_تسديد_القروض[[#This Row],[تاريخ
الدفع]]="",0,أقساط_تسديد_القروض[[#This Row],[الرصيد
الافتتاحي]]-أقساط_تسديد_القروض[[#This Row],[رأس المال]])</f>
        <v>79701.034763722404</v>
      </c>
      <c r="J274" s="27">
        <f ca="1">IF(أقساط_تسديد_القروض[[#This Row],[الختامي
الافتتاحي]]&gt;0,الصف_الأخير-ROW(),0)</f>
        <v>89</v>
      </c>
    </row>
    <row r="275" spans="2:10" ht="15" customHeight="1" x14ac:dyDescent="0.2">
      <c r="B275" s="26">
        <f>ROWS($B$4:B275)</f>
        <v>272</v>
      </c>
      <c r="C275" s="28">
        <f ca="1">IF(القيم_التي_تم_إدخالها,IF(أقساط_تسديد_القروض[[#This Row],[الرقم]]&lt;=مدة_القرض,IF(ROW()-ROW(أقساط_تسديد_القروض[[#Headers], [تاريخ
الدفع]])=1,بداية_القرض,IF(I274&gt;0,EDATE(C274,1),"")),""),"")</f>
        <v>51488</v>
      </c>
      <c r="D275" s="22">
        <f ca="1">IF(ROW()-ROW(أقساط_تسديد_القروض[[#Headers], [الرصيد
الافتتاحي]])=1,قيمة_القرض,IF(أقساط_تسديد_القروض[[#This Row],[تاريخ
الدفع]]="",0,INDEX(أقساط_تسديد_القروض[], ROW()-4,8)))</f>
        <v>79701.034763722404</v>
      </c>
      <c r="E275" s="22">
        <f ca="1">IF(القيم_التي_تم_إدخالها,IF(ROW()-ROW(أقساط_تسديد_القروض[[#Headers], [الفائدة]])=1,-IPMT(معدل_الفائدة/12,1,مدة_القرض-ROWS($C$4:C275)+1,أقساط_تسديد_القروض[[#This Row],[الرصيد
الافتتاحي]]),IFERROR(-IPMT(معدل_الفائدة/12,1,أقساط_تسديد_القروض[[#This Row],[المبلغ
المتبقي]],D276),0)),0)</f>
        <v>328.99782984394568</v>
      </c>
      <c r="F275" s="22">
        <f ca="1">IFERROR(IF(AND(القيم_التي_تم_إدخالها,أقساط_تسديد_القروض[[#This Row],[تاريخ
الدفع]]&lt;&gt;""),-PPMT(معدل_الفائدة/12,1,مدة_القرض-ROWS($C$4:C275)+1,أقساط_تسديد_القروض[[#This Row],[الرصيد
الافتتاحي]]),""),0)</f>
        <v>741.55560117543587</v>
      </c>
      <c r="G275" s="22">
        <f ca="1">IF(أقساط_تسديد_القروض[[#This Row],[تاريخ
الدفع]]="",0,قيمة_ضريبة_الملكية)</f>
        <v>375</v>
      </c>
      <c r="H275" s="22">
        <f ca="1">IF(أقساط_تسديد_القروض[[#This Row],[تاريخ
الدفع]]="",0,أقساط_تسديد_القروض[[#This Row],[الفائدة]]+أقساط_تسديد_القروض[[#This Row],[رأس المال]]+أقساط_تسديد_القروض[[#This Row],[ضريبة
الملكية]])</f>
        <v>1445.5534310193816</v>
      </c>
      <c r="I275" s="22">
        <f ca="1">IF(أقساط_تسديد_القروض[[#This Row],[تاريخ
الدفع]]="",0,أقساط_تسديد_القروض[[#This Row],[الرصيد
الافتتاحي]]-أقساط_تسديد_القروض[[#This Row],[رأس المال]])</f>
        <v>78959.479162546966</v>
      </c>
      <c r="J275" s="27">
        <f ca="1">IF(أقساط_تسديد_القروض[[#This Row],[الختامي
الافتتاحي]]&gt;0,الصف_الأخير-ROW(),0)</f>
        <v>88</v>
      </c>
    </row>
    <row r="276" spans="2:10" ht="15" customHeight="1" x14ac:dyDescent="0.2">
      <c r="B276" s="26">
        <f>ROWS($B$4:B276)</f>
        <v>273</v>
      </c>
      <c r="C276" s="28">
        <f ca="1">IF(القيم_التي_تم_إدخالها,IF(أقساط_تسديد_القروض[[#This Row],[الرقم]]&lt;=مدة_القرض,IF(ROW()-ROW(أقساط_تسديد_القروض[[#Headers], [تاريخ
الدفع]])=1,بداية_القرض,IF(I275&gt;0,EDATE(C275,1),"")),""),"")</f>
        <v>51519</v>
      </c>
      <c r="D276" s="22">
        <f ca="1">IF(ROW()-ROW(أقساط_تسديد_القروض[[#Headers], [الرصيد
الافتتاحي]])=1,قيمة_القرض,IF(أقساط_تسديد_القروض[[#This Row],[تاريخ
الدفع]]="",0,INDEX(أقساط_تسديد_القروض[], ROW()-4,8)))</f>
        <v>78959.479162546966</v>
      </c>
      <c r="E276" s="22">
        <f ca="1">IF(القيم_التي_تم_إدخالها,IF(ROW()-ROW(أقساط_تسديد_القروض[[#Headers], [الفائدة]])=1,-IPMT(معدل_الفائدة/12,1,مدة_القرض-ROWS($C$4:C276)+1,أقساط_تسديد_القروض[[#This Row],[الرصيد
الافتتاحي]]),IFERROR(-IPMT(معدل_الفائدة/12,1,أقساط_تسديد_القروض[[#This Row],[المبلغ
المتبقي]],D277),0)),0)</f>
        <v>325.89514060986102</v>
      </c>
      <c r="F276" s="22">
        <f ca="1">IFERROR(IF(AND(القيم_التي_تم_إدخالها,أقساط_تسديد_القروض[[#This Row],[تاريخ
الدفع]]&lt;&gt;""),-PPMT(معدل_الفائدة/12,1,مدة_القرض-ROWS($C$4:C276)+1,أقساط_تسديد_القروض[[#This Row],[الرصيد
الافتتاحي]]),""),0)</f>
        <v>744.64541618033354</v>
      </c>
      <c r="G276" s="22">
        <f ca="1">IF(أقساط_تسديد_القروض[[#This Row],[تاريخ
الدفع]]="",0,قيمة_ضريبة_الملكية)</f>
        <v>375</v>
      </c>
      <c r="H276" s="22">
        <f ca="1">IF(أقساط_تسديد_القروض[[#This Row],[تاريخ
الدفع]]="",0,أقساط_تسديد_القروض[[#This Row],[الفائدة]]+أقساط_تسديد_القروض[[#This Row],[رأس المال]]+أقساط_تسديد_القروض[[#This Row],[ضريبة
الملكية]])</f>
        <v>1445.5405567901946</v>
      </c>
      <c r="I276" s="22">
        <f ca="1">IF(أقساط_تسديد_القروض[[#This Row],[تاريخ
الدفع]]="",0,أقساط_تسديد_القروض[[#This Row],[الرصيد
الافتتاحي]]-أقساط_تسديد_القروض[[#This Row],[رأس المال]])</f>
        <v>78214.833746366639</v>
      </c>
      <c r="J276" s="27">
        <f ca="1">IF(أقساط_تسديد_القروض[[#This Row],[الختامي
الافتتاحي]]&gt;0,الصف_الأخير-ROW(),0)</f>
        <v>87</v>
      </c>
    </row>
    <row r="277" spans="2:10" ht="15" customHeight="1" x14ac:dyDescent="0.2">
      <c r="B277" s="26">
        <f>ROWS($B$4:B277)</f>
        <v>274</v>
      </c>
      <c r="C277" s="28">
        <f ca="1">IF(القيم_التي_تم_إدخالها,IF(أقساط_تسديد_القروض[[#This Row],[الرقم]]&lt;=مدة_القرض,IF(ROW()-ROW(أقساط_تسديد_القروض[[#Headers], [تاريخ
الدفع]])=1,بداية_القرض,IF(I276&gt;0,EDATE(C276,1),"")),""),"")</f>
        <v>51550</v>
      </c>
      <c r="D277" s="22">
        <f ca="1">IF(ROW()-ROW(أقساط_تسديد_القروض[[#Headers], [الرصيد
الافتتاحي]])=1,قيمة_القرض,IF(أقساط_تسديد_القروض[[#This Row],[تاريخ
الدفع]]="",0,INDEX(أقساط_تسديد_القروض[], ROW()-4,8)))</f>
        <v>78214.833746366639</v>
      </c>
      <c r="E277" s="22">
        <f ca="1">IF(القيم_التي_تم_إدخالها,IF(ROW()-ROW(أقساط_تسديد_القروض[[#Headers], [الفائدة]])=1,-IPMT(معدل_الفائدة/12,1,مدة_القرض-ROWS($C$4:C277)+1,أقساط_تسديد_القروض[[#This Row],[الرصيد
الافتتاحي]]),IFERROR(-IPMT(معدل_الفائدة/12,1,أقساط_تسديد_القروض[[#This Row],[المبلغ
المتبقي]],D278),0)),0)</f>
        <v>322.7795235039676</v>
      </c>
      <c r="F277" s="22">
        <f ca="1">IFERROR(IF(AND(القيم_التي_تم_إدخالها,أقساط_تسديد_القروض[[#This Row],[تاريخ
الدفع]]&lt;&gt;""),-PPMT(معدل_الفائدة/12,1,مدة_القرض-ROWS($C$4:C277)+1,أقساط_تسديد_القروض[[#This Row],[الرصيد
الافتتاحي]]),""),0)</f>
        <v>747.74810541441821</v>
      </c>
      <c r="G277" s="22">
        <f ca="1">IF(أقساط_تسديد_القروض[[#This Row],[تاريخ
الدفع]]="",0,قيمة_ضريبة_الملكية)</f>
        <v>375</v>
      </c>
      <c r="H277" s="22">
        <f ca="1">IF(أقساط_تسديد_القروض[[#This Row],[تاريخ
الدفع]]="",0,أقساط_تسديد_القروض[[#This Row],[الفائدة]]+أقساط_تسديد_القروض[[#This Row],[رأس المال]]+أقساط_تسديد_القروض[[#This Row],[ضريبة
الملكية]])</f>
        <v>1445.5276289183857</v>
      </c>
      <c r="I277" s="22">
        <f ca="1">IF(أقساط_تسديد_القروض[[#This Row],[تاريخ
الدفع]]="",0,أقساط_تسديد_القروض[[#This Row],[الرصيد
الافتتاحي]]-أقساط_تسديد_القروض[[#This Row],[رأس المال]])</f>
        <v>77467.085640952224</v>
      </c>
      <c r="J277" s="27">
        <f ca="1">IF(أقساط_تسديد_القروض[[#This Row],[الختامي
الافتتاحي]]&gt;0,الصف_الأخير-ROW(),0)</f>
        <v>86</v>
      </c>
    </row>
    <row r="278" spans="2:10" ht="15" customHeight="1" x14ac:dyDescent="0.2">
      <c r="B278" s="26">
        <f>ROWS($B$4:B278)</f>
        <v>275</v>
      </c>
      <c r="C278" s="28">
        <f ca="1">IF(القيم_التي_تم_إدخالها,IF(أقساط_تسديد_القروض[[#This Row],[الرقم]]&lt;=مدة_القرض,IF(ROW()-ROW(أقساط_تسديد_القروض[[#Headers], [تاريخ
الدفع]])=1,بداية_القرض,IF(I277&gt;0,EDATE(C277,1),"")),""),"")</f>
        <v>51578</v>
      </c>
      <c r="D278" s="22">
        <f ca="1">IF(ROW()-ROW(أقساط_تسديد_القروض[[#Headers], [الرصيد
الافتتاحي]])=1,قيمة_القرض,IF(أقساط_تسديد_القروض[[#This Row],[تاريخ
الدفع]]="",0,INDEX(أقساط_تسديد_القروض[], ROW()-4,8)))</f>
        <v>77467.085640952224</v>
      </c>
      <c r="E278" s="22">
        <f ca="1">IF(القيم_التي_تم_إدخالها,IF(ROW()-ROW(أقساط_تسديد_القروض[[#Headers], [الفائدة]])=1,-IPMT(معدل_الفائدة/12,1,مدة_القرض-ROWS($C$4:C278)+1,أقساط_تسديد_القروض[[#This Row],[الرصيد
الافتتاحي]]),IFERROR(-IPMT(معدل_الفائدة/12,1,أقساط_تسديد_القروض[[#This Row],[المبلغ
المتبقي]],D279),0)),0)</f>
        <v>319.65092466013294</v>
      </c>
      <c r="F278" s="22">
        <f ca="1">IFERROR(IF(AND(القيم_التي_تم_إدخالها,أقساط_تسديد_القروض[[#This Row],[تاريخ
الدفع]]&lt;&gt;""),-PPMT(معدل_الفائدة/12,1,مدة_القرض-ROWS($C$4:C278)+1,أقساط_تسديد_القروض[[#This Row],[الرصيد
الافتتاحي]]),""),0)</f>
        <v>750.86372252031174</v>
      </c>
      <c r="G278" s="22">
        <f ca="1">IF(أقساط_تسديد_القروض[[#This Row],[تاريخ
الدفع]]="",0,قيمة_ضريبة_الملكية)</f>
        <v>375</v>
      </c>
      <c r="H278" s="22">
        <f ca="1">IF(أقساط_تسديد_القروض[[#This Row],[تاريخ
الدفع]]="",0,أقساط_تسديد_القروض[[#This Row],[الفائدة]]+أقساط_تسديد_القروض[[#This Row],[رأس المال]]+أقساط_تسديد_القروض[[#This Row],[ضريبة
الملكية]])</f>
        <v>1445.5146471804446</v>
      </c>
      <c r="I278" s="22">
        <f ca="1">IF(أقساط_تسديد_القروض[[#This Row],[تاريخ
الدفع]]="",0,أقساط_تسديد_القروض[[#This Row],[الرصيد
الافتتاحي]]-أقساط_تسديد_القروض[[#This Row],[رأس المال]])</f>
        <v>76716.221918431911</v>
      </c>
      <c r="J278" s="27">
        <f ca="1">IF(أقساط_تسديد_القروض[[#This Row],[الختامي
الافتتاحي]]&gt;0,الصف_الأخير-ROW(),0)</f>
        <v>85</v>
      </c>
    </row>
    <row r="279" spans="2:10" ht="15" customHeight="1" x14ac:dyDescent="0.2">
      <c r="B279" s="26">
        <f>ROWS($B$4:B279)</f>
        <v>276</v>
      </c>
      <c r="C279" s="28">
        <f ca="1">IF(القيم_التي_تم_إدخالها,IF(أقساط_تسديد_القروض[[#This Row],[الرقم]]&lt;=مدة_القرض,IF(ROW()-ROW(أقساط_تسديد_القروض[[#Headers], [تاريخ
الدفع]])=1,بداية_القرض,IF(I278&gt;0,EDATE(C278,1),"")),""),"")</f>
        <v>51609</v>
      </c>
      <c r="D279" s="22">
        <f ca="1">IF(ROW()-ROW(أقساط_تسديد_القروض[[#Headers], [الرصيد
الافتتاحي]])=1,قيمة_القرض,IF(أقساط_تسديد_القروض[[#This Row],[تاريخ
الدفع]]="",0,INDEX(أقساط_تسديد_القروض[], ROW()-4,8)))</f>
        <v>76716.221918431911</v>
      </c>
      <c r="E279" s="22">
        <f ca="1">IF(القيم_التي_تم_إدخالها,IF(ROW()-ROW(أقساط_تسديد_القروض[[#Headers], [الفائدة]])=1,-IPMT(معدل_الفائدة/12,1,مدة_القرض-ROWS($C$4:C279)+1,أقساط_تسديد_القروض[[#This Row],[الرصيد
الافتتاحي]]),IFERROR(-IPMT(معدل_الفائدة/12,1,أقساط_تسديد_القروض[[#This Row],[المبلغ
المتبقي]],D280),0)),0)</f>
        <v>316.50928998778238</v>
      </c>
      <c r="F279" s="22">
        <f ca="1">IFERROR(IF(AND(القيم_التي_تم_إدخالها,أقساط_تسديد_القروض[[#This Row],[تاريخ
الدفع]]&lt;&gt;""),-PPMT(معدل_الفائدة/12,1,مدة_القرض-ROWS($C$4:C279)+1,أقساط_تسديد_القروض[[#This Row],[الرصيد
الافتتاحي]]),""),0)</f>
        <v>753.99232136414628</v>
      </c>
      <c r="G279" s="22">
        <f ca="1">IF(أقساط_تسديد_القروض[[#This Row],[تاريخ
الدفع]]="",0,قيمة_ضريبة_الملكية)</f>
        <v>375</v>
      </c>
      <c r="H279" s="22">
        <f ca="1">IF(أقساط_تسديد_القروض[[#This Row],[تاريخ
الدفع]]="",0,أقساط_تسديد_القروض[[#This Row],[الفائدة]]+أقساط_تسديد_القروض[[#This Row],[رأس المال]]+أقساط_تسديد_القروض[[#This Row],[ضريبة
الملكية]])</f>
        <v>1445.5016113519287</v>
      </c>
      <c r="I279" s="22">
        <f ca="1">IF(أقساط_تسديد_القروض[[#This Row],[تاريخ
الدفع]]="",0,أقساط_تسديد_القروض[[#This Row],[الرصيد
الافتتاحي]]-أقساط_تسديد_القروض[[#This Row],[رأس المال]])</f>
        <v>75962.229597067766</v>
      </c>
      <c r="J279" s="27">
        <f ca="1">IF(أقساط_تسديد_القروض[[#This Row],[الختامي
الافتتاحي]]&gt;0,الصف_الأخير-ROW(),0)</f>
        <v>84</v>
      </c>
    </row>
    <row r="280" spans="2:10" ht="15" customHeight="1" x14ac:dyDescent="0.2">
      <c r="B280" s="26">
        <f>ROWS($B$4:B280)</f>
        <v>277</v>
      </c>
      <c r="C280" s="28">
        <f ca="1">IF(القيم_التي_تم_إدخالها,IF(أقساط_تسديد_القروض[[#This Row],[الرقم]]&lt;=مدة_القرض,IF(ROW()-ROW(أقساط_تسديد_القروض[[#Headers], [تاريخ
الدفع]])=1,بداية_القرض,IF(I279&gt;0,EDATE(C279,1),"")),""),"")</f>
        <v>51639</v>
      </c>
      <c r="D280" s="22">
        <f ca="1">IF(ROW()-ROW(أقساط_تسديد_القروض[[#Headers], [الرصيد
الافتتاحي]])=1,قيمة_القرض,IF(أقساط_تسديد_القروض[[#This Row],[تاريخ
الدفع]]="",0,INDEX(أقساط_تسديد_القروض[], ROW()-4,8)))</f>
        <v>75962.229597067766</v>
      </c>
      <c r="E280" s="22">
        <f ca="1">IF(القيم_التي_تم_إدخالها,IF(ROW()-ROW(أقساط_تسديد_القروض[[#Headers], [الفائدة]])=1,-IPMT(معدل_الفائدة/12,1,مدة_القرض-ROWS($C$4:C280)+1,أقساط_تسديد_القروض[[#This Row],[الرصيد
الافتتاحي]]),IFERROR(-IPMT(معدل_الفائدة/12,1,أقساط_تسديد_القروض[[#This Row],[المبلغ
المتبقي]],D281),0)),0)</f>
        <v>313.35456517096361</v>
      </c>
      <c r="F280" s="22">
        <f ca="1">IFERROR(IF(AND(القيم_التي_تم_إدخالها,أقساط_تسديد_القروض[[#This Row],[تاريخ
الدفع]]&lt;&gt;""),-PPMT(معدل_الفائدة/12,1,مدة_القرض-ROWS($C$4:C280)+1,أقساط_تسديد_القروض[[#This Row],[الرصيد
الافتتاحي]]),""),0)</f>
        <v>757.13395603649678</v>
      </c>
      <c r="G280" s="22">
        <f ca="1">IF(أقساط_تسديد_القروض[[#This Row],[تاريخ
الدفع]]="",0,قيمة_ضريبة_الملكية)</f>
        <v>375</v>
      </c>
      <c r="H280" s="22">
        <f ca="1">IF(أقساط_تسديد_القروض[[#This Row],[تاريخ
الدفع]]="",0,أقساط_تسديد_القروض[[#This Row],[الفائدة]]+أقساط_تسديد_القروض[[#This Row],[رأس المال]]+أقساط_تسديد_القروض[[#This Row],[ضريبة
الملكية]])</f>
        <v>1445.4885212074605</v>
      </c>
      <c r="I280" s="22">
        <f ca="1">IF(أقساط_تسديد_القروض[[#This Row],[تاريخ
الدفع]]="",0,أقساط_تسديد_القروض[[#This Row],[الرصيد
الافتتاحي]]-أقساط_تسديد_القروض[[#This Row],[رأس المال]])</f>
        <v>75205.095641031265</v>
      </c>
      <c r="J280" s="27">
        <f ca="1">IF(أقساط_تسديد_القروض[[#This Row],[الختامي
الافتتاحي]]&gt;0,الصف_الأخير-ROW(),0)</f>
        <v>83</v>
      </c>
    </row>
    <row r="281" spans="2:10" ht="15" customHeight="1" x14ac:dyDescent="0.2">
      <c r="B281" s="26">
        <f>ROWS($B$4:B281)</f>
        <v>278</v>
      </c>
      <c r="C281" s="28">
        <f ca="1">IF(القيم_التي_تم_إدخالها,IF(أقساط_تسديد_القروض[[#This Row],[الرقم]]&lt;=مدة_القرض,IF(ROW()-ROW(أقساط_تسديد_القروض[[#Headers], [تاريخ
الدفع]])=1,بداية_القرض,IF(I280&gt;0,EDATE(C280,1),"")),""),"")</f>
        <v>51670</v>
      </c>
      <c r="D281" s="22">
        <f ca="1">IF(ROW()-ROW(أقساط_تسديد_القروض[[#Headers], [الرصيد
الافتتاحي]])=1,قيمة_القرض,IF(أقساط_تسديد_القروض[[#This Row],[تاريخ
الدفع]]="",0,INDEX(أقساط_تسديد_القروض[], ROW()-4,8)))</f>
        <v>75205.095641031265</v>
      </c>
      <c r="E281" s="22">
        <f ca="1">IF(القيم_التي_تم_إدخالها,IF(ROW()-ROW(أقساط_تسديد_القروض[[#Headers], [الفائدة]])=1,-IPMT(معدل_الفائدة/12,1,مدة_القرض-ROWS($C$4:C281)+1,أقساط_تسديد_القروض[[#This Row],[الرصيد
الافتتاحي]]),IFERROR(-IPMT(معدل_الفائدة/12,1,أقساط_تسديد_القروض[[#This Row],[المبلغ
المتبقي]],D282),0)),0)</f>
        <v>310.18669566740812</v>
      </c>
      <c r="F281" s="22">
        <f ca="1">IFERROR(IF(AND(القيم_التي_تم_إدخالها,أقساط_تسديد_القروض[[#This Row],[تاريخ
الدفع]]&lt;&gt;""),-PPMT(معدل_الفائدة/12,1,مدة_القرض-ROWS($C$4:C281)+1,أقساط_تسديد_القروض[[#This Row],[الرصيد
الافتتاحي]]),""),0)</f>
        <v>760.28868085331555</v>
      </c>
      <c r="G281" s="22">
        <f ca="1">IF(أقساط_تسديد_القروض[[#This Row],[تاريخ
الدفع]]="",0,قيمة_ضريبة_الملكية)</f>
        <v>375</v>
      </c>
      <c r="H281" s="22">
        <f ca="1">IF(أقساط_تسديد_القروض[[#This Row],[تاريخ
الدفع]]="",0,أقساط_تسديد_القروض[[#This Row],[الفائدة]]+أقساط_تسديد_القروض[[#This Row],[رأس المال]]+أقساط_تسديد_القروض[[#This Row],[ضريبة
الملكية]])</f>
        <v>1445.4753765207238</v>
      </c>
      <c r="I281" s="22">
        <f ca="1">IF(أقساط_تسديد_القروض[[#This Row],[تاريخ
الدفع]]="",0,أقساط_تسديد_القروض[[#This Row],[الرصيد
الافتتاحي]]-أقساط_تسديد_القروض[[#This Row],[رأس المال]])</f>
        <v>74444.806960177943</v>
      </c>
      <c r="J281" s="27">
        <f ca="1">IF(أقساط_تسديد_القروض[[#This Row],[الختامي
الافتتاحي]]&gt;0,الصف_الأخير-ROW(),0)</f>
        <v>82</v>
      </c>
    </row>
    <row r="282" spans="2:10" ht="15" customHeight="1" x14ac:dyDescent="0.2">
      <c r="B282" s="26">
        <f>ROWS($B$4:B282)</f>
        <v>279</v>
      </c>
      <c r="C282" s="28">
        <f ca="1">IF(القيم_التي_تم_إدخالها,IF(أقساط_تسديد_القروض[[#This Row],[الرقم]]&lt;=مدة_القرض,IF(ROW()-ROW(أقساط_تسديد_القروض[[#Headers], [تاريخ
الدفع]])=1,بداية_القرض,IF(I281&gt;0,EDATE(C281,1),"")),""),"")</f>
        <v>51700</v>
      </c>
      <c r="D282" s="22">
        <f ca="1">IF(ROW()-ROW(أقساط_تسديد_القروض[[#Headers], [الرصيد
الافتتاحي]])=1,قيمة_القرض,IF(أقساط_تسديد_القروض[[#This Row],[تاريخ
الدفع]]="",0,INDEX(أقساط_تسديد_القروض[], ROW()-4,8)))</f>
        <v>74444.806960177943</v>
      </c>
      <c r="E282" s="22">
        <f ca="1">IF(القيم_التي_تم_إدخالها,IF(ROW()-ROW(أقساط_تسديد_القروض[[#Headers], [الفائدة]])=1,-IPMT(معدل_الفائدة/12,1,مدة_القرض-ROWS($C$4:C282)+1,أقساط_تسديد_القروض[[#This Row],[الرصيد
الافتتاحي]]),IFERROR(-IPMT(معدل_الفائدة/12,1,أقساط_تسديد_القروض[[#This Row],[المبلغ
المتبقي]],D283),0)),0)</f>
        <v>307.00562670758779</v>
      </c>
      <c r="F282" s="22">
        <f ca="1">IFERROR(IF(AND(القيم_التي_تم_إدخالها,أقساط_تسديد_القروض[[#This Row],[تاريخ
الدفع]]&lt;&gt;""),-PPMT(معدل_الفائدة/12,1,مدة_القرض-ROWS($C$4:C282)+1,أقساط_تسديد_القروض[[#This Row],[الرصيد
الافتتاحي]]),""),0)</f>
        <v>763.45655035687093</v>
      </c>
      <c r="G282" s="22">
        <f ca="1">IF(أقساط_تسديد_القروض[[#This Row],[تاريخ
الدفع]]="",0,قيمة_ضريبة_الملكية)</f>
        <v>375</v>
      </c>
      <c r="H282" s="22">
        <f ca="1">IF(أقساط_تسديد_القروض[[#This Row],[تاريخ
الدفع]]="",0,أقساط_تسديد_القروض[[#This Row],[الفائدة]]+أقساط_تسديد_القروض[[#This Row],[رأس المال]]+أقساط_تسديد_القروض[[#This Row],[ضريبة
الملكية]])</f>
        <v>1445.4621770644587</v>
      </c>
      <c r="I282" s="22">
        <f ca="1">IF(أقساط_تسديد_القروض[[#This Row],[تاريخ
الدفع]]="",0,أقساط_تسديد_القروض[[#This Row],[الرصيد
الافتتاحي]]-أقساط_تسديد_القروض[[#This Row],[رأس المال]])</f>
        <v>73681.350409821069</v>
      </c>
      <c r="J282" s="27">
        <f ca="1">IF(أقساط_تسديد_القروض[[#This Row],[الختامي
الافتتاحي]]&gt;0,الصف_الأخير-ROW(),0)</f>
        <v>81</v>
      </c>
    </row>
    <row r="283" spans="2:10" ht="15" customHeight="1" x14ac:dyDescent="0.2">
      <c r="B283" s="26">
        <f>ROWS($B$4:B283)</f>
        <v>280</v>
      </c>
      <c r="C283" s="28">
        <f ca="1">IF(القيم_التي_تم_إدخالها,IF(أقساط_تسديد_القروض[[#This Row],[الرقم]]&lt;=مدة_القرض,IF(ROW()-ROW(أقساط_تسديد_القروض[[#Headers], [تاريخ
الدفع]])=1,بداية_القرض,IF(I282&gt;0,EDATE(C282,1),"")),""),"")</f>
        <v>51731</v>
      </c>
      <c r="D283" s="22">
        <f ca="1">IF(ROW()-ROW(أقساط_تسديد_القروض[[#Headers], [الرصيد
الافتتاحي]])=1,قيمة_القرض,IF(أقساط_تسديد_القروض[[#This Row],[تاريخ
الدفع]]="",0,INDEX(أقساط_تسديد_القروض[], ROW()-4,8)))</f>
        <v>73681.350409821069</v>
      </c>
      <c r="E283" s="22">
        <f ca="1">IF(القيم_التي_تم_إدخالها,IF(ROW()-ROW(أقساط_تسديد_القروض[[#Headers], [الفائدة]])=1,-IPMT(معدل_الفائدة/12,1,مدة_القرض-ROWS($C$4:C283)+1,أقساط_تسديد_القروض[[#This Row],[الرصيد
الافتتاحي]]),IFERROR(-IPMT(معدل_الفائدة/12,1,أقساط_تسديد_القروض[[#This Row],[المبلغ
المتبقي]],D284),0)),0)</f>
        <v>303.81130329376822</v>
      </c>
      <c r="F283" s="22">
        <f ca="1">IFERROR(IF(AND(القيم_التي_تم_إدخالها,أقساط_تسديد_القروض[[#This Row],[تاريخ
الدفع]]&lt;&gt;""),-PPMT(معدل_الفائدة/12,1,مدة_القرض-ROWS($C$4:C283)+1,أقساط_تسديد_القروض[[#This Row],[الرصيد
الافتتاحي]]),""),0)</f>
        <v>766.63761931669126</v>
      </c>
      <c r="G283" s="22">
        <f ca="1">IF(أقساط_تسديد_القروض[[#This Row],[تاريخ
الدفع]]="",0,قيمة_ضريبة_الملكية)</f>
        <v>375</v>
      </c>
      <c r="H283" s="22">
        <f ca="1">IF(أقساط_تسديد_القروض[[#This Row],[تاريخ
الدفع]]="",0,أقساط_تسديد_القروض[[#This Row],[الفائدة]]+أقساط_تسديد_القروض[[#This Row],[رأس المال]]+أقساط_تسديد_القروض[[#This Row],[ضريبة
الملكية]])</f>
        <v>1445.4489226104595</v>
      </c>
      <c r="I283" s="22">
        <f ca="1">IF(أقساط_تسديد_القروض[[#This Row],[تاريخ
الدفع]]="",0,أقساط_تسديد_القروض[[#This Row],[الرصيد
الافتتاحي]]-أقساط_تسديد_القروض[[#This Row],[رأس المال]])</f>
        <v>72914.712790504374</v>
      </c>
      <c r="J283" s="27">
        <f ca="1">IF(أقساط_تسديد_القروض[[#This Row],[الختامي
الافتتاحي]]&gt;0,الصف_الأخير-ROW(),0)</f>
        <v>80</v>
      </c>
    </row>
    <row r="284" spans="2:10" ht="15" customHeight="1" x14ac:dyDescent="0.2">
      <c r="B284" s="26">
        <f>ROWS($B$4:B284)</f>
        <v>281</v>
      </c>
      <c r="C284" s="28">
        <f ca="1">IF(القيم_التي_تم_إدخالها,IF(أقساط_تسديد_القروض[[#This Row],[الرقم]]&lt;=مدة_القرض,IF(ROW()-ROW(أقساط_تسديد_القروض[[#Headers], [تاريخ
الدفع]])=1,بداية_القرض,IF(I283&gt;0,EDATE(C283,1),"")),""),"")</f>
        <v>51762</v>
      </c>
      <c r="D284" s="22">
        <f ca="1">IF(ROW()-ROW(أقساط_تسديد_القروض[[#Headers], [الرصيد
الافتتاحي]])=1,قيمة_القرض,IF(أقساط_تسديد_القروض[[#This Row],[تاريخ
الدفع]]="",0,INDEX(أقساط_تسديد_القروض[], ROW()-4,8)))</f>
        <v>72914.712790504374</v>
      </c>
      <c r="E284" s="22">
        <f ca="1">IF(القيم_التي_تم_إدخالها,IF(ROW()-ROW(أقساط_تسديد_القروض[[#Headers], [الفائدة]])=1,-IPMT(معدل_الفائدة/12,1,مدة_القرض-ROWS($C$4:C284)+1,أقساط_تسديد_القروض[[#This Row],[الرصيد
الافتتاحي]]),IFERROR(-IPMT(معدل_الفائدة/12,1,أقساط_تسديد_القروض[[#This Row],[المبلغ
المتبقي]],D285),0)),0)</f>
        <v>300.60367019905777</v>
      </c>
      <c r="F284" s="22">
        <f ca="1">IFERROR(IF(AND(القيم_التي_تم_إدخالها,أقساط_تسديد_القروض[[#This Row],[تاريخ
الدفع]]&lt;&gt;""),-PPMT(معدل_الفائدة/12,1,مدة_القرض-ROWS($C$4:C284)+1,أقساط_تسديد_القروض[[#This Row],[الرصيد
الافتتاحي]]),""),0)</f>
        <v>769.83194273051083</v>
      </c>
      <c r="G284" s="22">
        <f ca="1">IF(أقساط_تسديد_القروض[[#This Row],[تاريخ
الدفع]]="",0,قيمة_ضريبة_الملكية)</f>
        <v>375</v>
      </c>
      <c r="H284" s="22">
        <f ca="1">IF(أقساط_تسديد_القروض[[#This Row],[تاريخ
الدفع]]="",0,أقساط_تسديد_القروض[[#This Row],[الفائدة]]+أقساط_تسديد_القروض[[#This Row],[رأس المال]]+أقساط_تسديد_القروض[[#This Row],[ضريبة
الملكية]])</f>
        <v>1445.4356129295686</v>
      </c>
      <c r="I284" s="22">
        <f ca="1">IF(أقساط_تسديد_القروض[[#This Row],[تاريخ
الدفع]]="",0,أقساط_تسديد_القروض[[#This Row],[الرصيد
الافتتاحي]]-أقساط_تسديد_القروض[[#This Row],[رأس المال]])</f>
        <v>72144.880847773864</v>
      </c>
      <c r="J284" s="27">
        <f ca="1">IF(أقساط_تسديد_القروض[[#This Row],[الختامي
الافتتاحي]]&gt;0,الصف_الأخير-ROW(),0)</f>
        <v>79</v>
      </c>
    </row>
    <row r="285" spans="2:10" ht="15" customHeight="1" x14ac:dyDescent="0.2">
      <c r="B285" s="26">
        <f>ROWS($B$4:B285)</f>
        <v>282</v>
      </c>
      <c r="C285" s="28">
        <f ca="1">IF(القيم_التي_تم_إدخالها,IF(أقساط_تسديد_القروض[[#This Row],[الرقم]]&lt;=مدة_القرض,IF(ROW()-ROW(أقساط_تسديد_القروض[[#Headers], [تاريخ
الدفع]])=1,بداية_القرض,IF(I284&gt;0,EDATE(C284,1),"")),""),"")</f>
        <v>51792</v>
      </c>
      <c r="D285" s="22">
        <f ca="1">IF(ROW()-ROW(أقساط_تسديد_القروض[[#Headers], [الرصيد
الافتتاحي]])=1,قيمة_القرض,IF(أقساط_تسديد_القروض[[#This Row],[تاريخ
الدفع]]="",0,INDEX(أقساط_تسديد_القروض[], ROW()-4,8)))</f>
        <v>72144.880847773864</v>
      </c>
      <c r="E285" s="22">
        <f ca="1">IF(القيم_التي_تم_إدخالها,IF(ROW()-ROW(أقساط_تسديد_القروض[[#Headers], [الفائدة]])=1,-IPMT(معدل_الفائدة/12,1,مدة_القرض-ROWS($C$4:C285)+1,أقساط_تسديد_القروض[[#This Row],[الرصيد
الافتتاحي]]),IFERROR(-IPMT(معدل_الفائدة/12,1,أقساط_تسديد_القروض[[#This Row],[المبلغ
المتبقي]],D286),0)),0)</f>
        <v>297.38267196645268</v>
      </c>
      <c r="F285" s="22">
        <f ca="1">IFERROR(IF(AND(القيم_التي_تم_إدخالها,أقساط_تسديد_القروض[[#This Row],[تاريخ
الدفع]]&lt;&gt;""),-PPMT(معدل_الفائدة/12,1,مدة_القرض-ROWS($C$4:C285)+1,أقساط_تسديد_القروض[[#This Row],[الرصيد
الافتتاحي]]),""),0)</f>
        <v>773.03957582522128</v>
      </c>
      <c r="G285" s="22">
        <f ca="1">IF(أقساط_تسديد_القروض[[#This Row],[تاريخ
الدفع]]="",0,قيمة_ضريبة_الملكية)</f>
        <v>375</v>
      </c>
      <c r="H285" s="22">
        <f ca="1">IF(أقساط_تسديد_القروض[[#This Row],[تاريخ
الدفع]]="",0,أقساط_تسديد_القروض[[#This Row],[الفائدة]]+أقساط_تسديد_القروض[[#This Row],[رأس المال]]+أقساط_تسديد_القروض[[#This Row],[ضريبة
الملكية]])</f>
        <v>1445.422247791674</v>
      </c>
      <c r="I285" s="22">
        <f ca="1">IF(أقساط_تسديد_القروض[[#This Row],[تاريخ
الدفع]]="",0,أقساط_تسديد_القروض[[#This Row],[الرصيد
الافتتاحي]]-أقساط_تسديد_القروض[[#This Row],[رأس المال]])</f>
        <v>71371.841271948637</v>
      </c>
      <c r="J285" s="27">
        <f ca="1">IF(أقساط_تسديد_القروض[[#This Row],[الختامي
الافتتاحي]]&gt;0,الصف_الأخير-ROW(),0)</f>
        <v>78</v>
      </c>
    </row>
    <row r="286" spans="2:10" ht="15" customHeight="1" x14ac:dyDescent="0.2">
      <c r="B286" s="26">
        <f>ROWS($B$4:B286)</f>
        <v>283</v>
      </c>
      <c r="C286" s="28">
        <f ca="1">IF(القيم_التي_تم_إدخالها,IF(أقساط_تسديد_القروض[[#This Row],[الرقم]]&lt;=مدة_القرض,IF(ROW()-ROW(أقساط_تسديد_القروض[[#Headers], [تاريخ
الدفع]])=1,بداية_القرض,IF(I285&gt;0,EDATE(C285,1),"")),""),"")</f>
        <v>51823</v>
      </c>
      <c r="D286" s="22">
        <f ca="1">IF(ROW()-ROW(أقساط_تسديد_القروض[[#Headers], [الرصيد
الافتتاحي]])=1,قيمة_القرض,IF(أقساط_تسديد_القروض[[#This Row],[تاريخ
الدفع]]="",0,INDEX(أقساط_تسديد_القروض[], ROW()-4,8)))</f>
        <v>71371.841271948637</v>
      </c>
      <c r="E286" s="22">
        <f ca="1">IF(القيم_التي_تم_إدخالها,IF(ROW()-ROW(أقساط_تسديد_القروض[[#Headers], [الفائدة]])=1,-IPMT(معدل_الفائدة/12,1,مدة_القرض-ROWS($C$4:C286)+1,أقساط_تسديد_القروض[[#This Row],[الرصيد
الافتتاحي]]),IFERROR(-IPMT(معدل_الفائدة/12,1,أقساط_تسديد_القروض[[#This Row],[المبلغ
المتبقي]],D287),0)),0)</f>
        <v>294.14825290787837</v>
      </c>
      <c r="F286" s="22">
        <f ca="1">IFERROR(IF(AND(القيم_التي_تم_إدخالها,أقساط_تسديد_القروض[[#This Row],[تاريخ
الدفع]]&lt;&gt;""),-PPMT(معدل_الفائدة/12,1,مدة_القرض-ROWS($C$4:C286)+1,أقساط_تسديد_القروض[[#This Row],[الرصيد
الافتتاحي]]),""),0)</f>
        <v>776.26057405782615</v>
      </c>
      <c r="G286" s="22">
        <f ca="1">IF(أقساط_تسديد_القروض[[#This Row],[تاريخ
الدفع]]="",0,قيمة_ضريبة_الملكية)</f>
        <v>375</v>
      </c>
      <c r="H286" s="22">
        <f ca="1">IF(أقساط_تسديد_القروض[[#This Row],[تاريخ
الدفع]]="",0,أقساط_تسديد_القروض[[#This Row],[الفائدة]]+أقساط_تسديد_القروض[[#This Row],[رأس المال]]+أقساط_تسديد_القروض[[#This Row],[ضريبة
الملكية]])</f>
        <v>1445.4088269657045</v>
      </c>
      <c r="I286" s="22">
        <f ca="1">IF(أقساط_تسديد_القروض[[#This Row],[تاريخ
الدفع]]="",0,أقساط_تسديد_القروض[[#This Row],[الرصيد
الافتتاحي]]-أقساط_تسديد_القروض[[#This Row],[رأس المال]])</f>
        <v>70595.580697890808</v>
      </c>
      <c r="J286" s="27">
        <f ca="1">IF(أقساط_تسديد_القروض[[#This Row],[الختامي
الافتتاحي]]&gt;0,الصف_الأخير-ROW(),0)</f>
        <v>77</v>
      </c>
    </row>
    <row r="287" spans="2:10" ht="15" customHeight="1" x14ac:dyDescent="0.2">
      <c r="B287" s="26">
        <f>ROWS($B$4:B287)</f>
        <v>284</v>
      </c>
      <c r="C287" s="28">
        <f ca="1">IF(القيم_التي_تم_إدخالها,IF(أقساط_تسديد_القروض[[#This Row],[الرقم]]&lt;=مدة_القرض,IF(ROW()-ROW(أقساط_تسديد_القروض[[#Headers], [تاريخ
الدفع]])=1,بداية_القرض,IF(I286&gt;0,EDATE(C286,1),"")),""),"")</f>
        <v>51853</v>
      </c>
      <c r="D287" s="22">
        <f ca="1">IF(ROW()-ROW(أقساط_تسديد_القروض[[#Headers], [الرصيد
الافتتاحي]])=1,قيمة_القرض,IF(أقساط_تسديد_القروض[[#This Row],[تاريخ
الدفع]]="",0,INDEX(أقساط_تسديد_القروض[], ROW()-4,8)))</f>
        <v>70595.580697890808</v>
      </c>
      <c r="E287" s="22">
        <f ca="1">IF(القيم_التي_تم_إدخالها,IF(ROW()-ROW(أقساط_تسديد_القروض[[#Headers], [الفائدة]])=1,-IPMT(معدل_الفائدة/12,1,مدة_القرض-ROWS($C$4:C287)+1,أقساط_تسديد_القروض[[#This Row],[الرصيد
الافتتاحي]]),IFERROR(-IPMT(معدل_الفائدة/12,1,أقساط_تسديد_القروض[[#This Row],[المبلغ
المتبقي]],D288),0)),0)</f>
        <v>290.90035710322667</v>
      </c>
      <c r="F287" s="22">
        <f ca="1">IFERROR(IF(AND(القيم_التي_تم_إدخالها,أقساط_تسديد_القروض[[#This Row],[تاريخ
الدفع]]&lt;&gt;""),-PPMT(معدل_الفائدة/12,1,مدة_القرض-ROWS($C$4:C287)+1,أقساط_تسديد_القروض[[#This Row],[الرصيد
الافتتاحي]]),""),0)</f>
        <v>779.49499311640034</v>
      </c>
      <c r="G287" s="22">
        <f ca="1">IF(أقساط_تسديد_القروض[[#This Row],[تاريخ
الدفع]]="",0,قيمة_ضريبة_الملكية)</f>
        <v>375</v>
      </c>
      <c r="H287" s="22">
        <f ca="1">IF(أقساط_تسديد_القروض[[#This Row],[تاريخ
الدفع]]="",0,أقساط_تسديد_القروض[[#This Row],[الفائدة]]+أقساط_تسديد_القروض[[#This Row],[رأس المال]]+أقساط_تسديد_القروض[[#This Row],[ضريبة
الملكية]])</f>
        <v>1445.3953502196271</v>
      </c>
      <c r="I287" s="22">
        <f ca="1">IF(أقساط_تسديد_القروض[[#This Row],[تاريخ
الدفع]]="",0,أقساط_تسديد_القروض[[#This Row],[الرصيد
الافتتاحي]]-أقساط_تسديد_القروض[[#This Row],[رأس المال]])</f>
        <v>69816.085704774407</v>
      </c>
      <c r="J287" s="27">
        <f ca="1">IF(أقساط_تسديد_القروض[[#This Row],[الختامي
الافتتاحي]]&gt;0,الصف_الأخير-ROW(),0)</f>
        <v>76</v>
      </c>
    </row>
    <row r="288" spans="2:10" ht="15" customHeight="1" x14ac:dyDescent="0.2">
      <c r="B288" s="26">
        <f>ROWS($B$4:B288)</f>
        <v>285</v>
      </c>
      <c r="C288" s="28">
        <f ca="1">IF(القيم_التي_تم_إدخالها,IF(أقساط_تسديد_القروض[[#This Row],[الرقم]]&lt;=مدة_القرض,IF(ROW()-ROW(أقساط_تسديد_القروض[[#Headers], [تاريخ
الدفع]])=1,بداية_القرض,IF(I287&gt;0,EDATE(C287,1),"")),""),"")</f>
        <v>51884</v>
      </c>
      <c r="D288" s="22">
        <f ca="1">IF(ROW()-ROW(أقساط_تسديد_القروض[[#Headers], [الرصيد
الافتتاحي]])=1,قيمة_القرض,IF(أقساط_تسديد_القروض[[#This Row],[تاريخ
الدفع]]="",0,INDEX(أقساط_تسديد_القروض[], ROW()-4,8)))</f>
        <v>69816.085704774407</v>
      </c>
      <c r="E288" s="22">
        <f ca="1">IF(القيم_التي_تم_إدخالها,IF(ROW()-ROW(أقساط_تسديد_القروض[[#Headers], [الفائدة]])=1,-IPMT(معدل_الفائدة/12,1,مدة_القرض-ROWS($C$4:C288)+1,أقساط_تسديد_القروض[[#This Row],[الرصيد
الافتتاحي]]),IFERROR(-IPMT(معدل_الفائدة/12,1,أقساط_تسديد_القروض[[#This Row],[المبلغ
المتبقي]],D289),0)),0)</f>
        <v>287.63892839938893</v>
      </c>
      <c r="F288" s="22">
        <f ca="1">IFERROR(IF(AND(القيم_التي_تم_إدخالها,أقساط_تسديد_القروض[[#This Row],[تاريخ
الدفع]]&lt;&gt;""),-PPMT(معدل_الفائدة/12,1,مدة_القرض-ROWS($C$4:C288)+1,أقساط_تسديد_القروض[[#This Row],[الرصيد
الافتتاحي]]),""),0)</f>
        <v>782.7428889210521</v>
      </c>
      <c r="G288" s="22">
        <f ca="1">IF(أقساط_تسديد_القروض[[#This Row],[تاريخ
الدفع]]="",0,قيمة_ضريبة_الملكية)</f>
        <v>375</v>
      </c>
      <c r="H288" s="22">
        <f ca="1">IF(أقساط_تسديد_القروض[[#This Row],[تاريخ
الدفع]]="",0,أقساط_تسديد_القروض[[#This Row],[الفائدة]]+أقساط_تسديد_القروض[[#This Row],[رأس المال]]+أقساط_تسديد_القروض[[#This Row],[ضريبة
الملكية]])</f>
        <v>1445.3818173204411</v>
      </c>
      <c r="I288" s="22">
        <f ca="1">IF(أقساط_تسديد_القروض[[#This Row],[تاريخ
الدفع]]="",0,أقساط_تسديد_القروض[[#This Row],[الرصيد
الافتتاحي]]-أقساط_تسديد_القروض[[#This Row],[رأس المال]])</f>
        <v>69033.34281585335</v>
      </c>
      <c r="J288" s="27">
        <f ca="1">IF(أقساط_تسديد_القروض[[#This Row],[الختامي
الافتتاحي]]&gt;0,الصف_الأخير-ROW(),0)</f>
        <v>75</v>
      </c>
    </row>
    <row r="289" spans="2:10" ht="15" customHeight="1" x14ac:dyDescent="0.2">
      <c r="B289" s="26">
        <f>ROWS($B$4:B289)</f>
        <v>286</v>
      </c>
      <c r="C289" s="28">
        <f ca="1">IF(القيم_التي_تم_إدخالها,IF(أقساط_تسديد_القروض[[#This Row],[الرقم]]&lt;=مدة_القرض,IF(ROW()-ROW(أقساط_تسديد_القروض[[#Headers], [تاريخ
الدفع]])=1,بداية_القرض,IF(I288&gt;0,EDATE(C288,1),"")),""),"")</f>
        <v>51915</v>
      </c>
      <c r="D289" s="22">
        <f ca="1">IF(ROW()-ROW(أقساط_تسديد_القروض[[#Headers], [الرصيد
الافتتاحي]])=1,قيمة_القرض,IF(أقساط_تسديد_القروض[[#This Row],[تاريخ
الدفع]]="",0,INDEX(أقساط_تسديد_القروض[], ROW()-4,8)))</f>
        <v>69033.34281585335</v>
      </c>
      <c r="E289" s="22">
        <f ca="1">IF(القيم_التي_تم_إدخالها,IF(ROW()-ROW(أقساط_تسديد_القروض[[#Headers], [الفائدة]])=1,-IPMT(معدل_الفائدة/12,1,مدة_القرض-ROWS($C$4:C289)+1,أقساط_تسديد_القروض[[#This Row],[الرصيد
الافتتاحي]]),IFERROR(-IPMT(معدل_الفائدة/12,1,أقساط_تسديد_القروض[[#This Row],[المبلغ
المتبقي]],D290),0)),0)</f>
        <v>284.36391040928527</v>
      </c>
      <c r="F289" s="22">
        <f ca="1">IFERROR(IF(AND(القيم_التي_تم_إدخالها,أقساط_تسديد_القروض[[#This Row],[تاريخ
الدفع]]&lt;&gt;""),-PPMT(معدل_الفائدة/12,1,مدة_القرض-ROWS($C$4:C289)+1,أقساط_تسديد_القروض[[#This Row],[الرصيد
الافتتاحي]]),""),0)</f>
        <v>786.00431762488984</v>
      </c>
      <c r="G289" s="22">
        <f ca="1">IF(أقساط_تسديد_القروض[[#This Row],[تاريخ
الدفع]]="",0,قيمة_ضريبة_الملكية)</f>
        <v>375</v>
      </c>
      <c r="H289" s="22">
        <f ca="1">IF(أقساط_تسديد_القروض[[#This Row],[تاريخ
الدفع]]="",0,أقساط_تسديد_القروض[[#This Row],[الفائدة]]+أقساط_تسديد_القروض[[#This Row],[رأس المال]]+أقساط_تسديد_القروض[[#This Row],[ضريبة
الملكية]])</f>
        <v>1445.368228034175</v>
      </c>
      <c r="I289" s="22">
        <f ca="1">IF(أقساط_تسديد_القروض[[#This Row],[تاريخ
الدفع]]="",0,أقساط_تسديد_القروض[[#This Row],[الرصيد
الافتتاحي]]-أقساط_تسديد_القروض[[#This Row],[رأس المال]])</f>
        <v>68247.338498228462</v>
      </c>
      <c r="J289" s="27">
        <f ca="1">IF(أقساط_تسديد_القروض[[#This Row],[الختامي
الافتتاحي]]&gt;0,الصف_الأخير-ROW(),0)</f>
        <v>74</v>
      </c>
    </row>
    <row r="290" spans="2:10" ht="15" customHeight="1" x14ac:dyDescent="0.2">
      <c r="B290" s="26">
        <f>ROWS($B$4:B290)</f>
        <v>287</v>
      </c>
      <c r="C290" s="28">
        <f ca="1">IF(القيم_التي_تم_إدخالها,IF(أقساط_تسديد_القروض[[#This Row],[الرقم]]&lt;=مدة_القرض,IF(ROW()-ROW(أقساط_تسديد_القروض[[#Headers], [تاريخ
الدفع]])=1,بداية_القرض,IF(I289&gt;0,EDATE(C289,1),"")),""),"")</f>
        <v>51943</v>
      </c>
      <c r="D290" s="22">
        <f ca="1">IF(ROW()-ROW(أقساط_تسديد_القروض[[#Headers], [الرصيد
الافتتاحي]])=1,قيمة_القرض,IF(أقساط_تسديد_القروض[[#This Row],[تاريخ
الدفع]]="",0,INDEX(أقساط_تسديد_القروض[], ROW()-4,8)))</f>
        <v>68247.338498228462</v>
      </c>
      <c r="E290" s="22">
        <f ca="1">IF(القيم_التي_تم_إدخالها,IF(ROW()-ROW(أقساط_تسديد_القروض[[#Headers], [الفائدة]])=1,-IPMT(معدل_الفائدة/12,1,مدة_القرض-ROWS($C$4:C290)+1,أقساط_تسديد_القروض[[#This Row],[الرصيد
الافتتاحي]]),IFERROR(-IPMT(معدل_الفائدة/12,1,أقساط_تسديد_القروض[[#This Row],[المبلغ
المتبقي]],D291),0)),0)</f>
        <v>281.07524651088943</v>
      </c>
      <c r="F290" s="22">
        <f ca="1">IFERROR(IF(AND(القيم_التي_تم_إدخالها,أقساط_تسديد_القروض[[#This Row],[تاريخ
الدفع]]&lt;&gt;""),-PPMT(معدل_الفائدة/12,1,مدة_القرض-ROWS($C$4:C290)+1,أقساط_تسديد_القروض[[#This Row],[الرصيد
الافتتاحي]]),""),0)</f>
        <v>789.27933561499356</v>
      </c>
      <c r="G290" s="22">
        <f ca="1">IF(أقساط_تسديد_القروض[[#This Row],[تاريخ
الدفع]]="",0,قيمة_ضريبة_الملكية)</f>
        <v>375</v>
      </c>
      <c r="H290" s="22">
        <f ca="1">IF(أقساط_تسديد_القروض[[#This Row],[تاريخ
الدفع]]="",0,أقساط_تسديد_القروض[[#This Row],[الفائدة]]+أقساط_تسديد_القروض[[#This Row],[رأس المال]]+أقساط_تسديد_القروض[[#This Row],[ضريبة
الملكية]])</f>
        <v>1445.3545821258831</v>
      </c>
      <c r="I290" s="22">
        <f ca="1">IF(أقساط_تسديد_القروض[[#This Row],[تاريخ
الدفع]]="",0,أقساط_تسديد_القروض[[#This Row],[الرصيد
الافتتاحي]]-أقساط_تسديد_القروض[[#This Row],[رأس المال]])</f>
        <v>67458.05916261347</v>
      </c>
      <c r="J290" s="27">
        <f ca="1">IF(أقساط_تسديد_القروض[[#This Row],[الختامي
الافتتاحي]]&gt;0,الصف_الأخير-ROW(),0)</f>
        <v>73</v>
      </c>
    </row>
    <row r="291" spans="2:10" ht="15" customHeight="1" x14ac:dyDescent="0.2">
      <c r="B291" s="26">
        <f>ROWS($B$4:B291)</f>
        <v>288</v>
      </c>
      <c r="C291" s="28">
        <f ca="1">IF(القيم_التي_تم_إدخالها,IF(أقساط_تسديد_القروض[[#This Row],[الرقم]]&lt;=مدة_القرض,IF(ROW()-ROW(أقساط_تسديد_القروض[[#Headers], [تاريخ
الدفع]])=1,بداية_القرض,IF(I290&gt;0,EDATE(C290,1),"")),""),"")</f>
        <v>51974</v>
      </c>
      <c r="D291" s="22">
        <f ca="1">IF(ROW()-ROW(أقساط_تسديد_القروض[[#Headers], [الرصيد
الافتتاحي]])=1,قيمة_القرض,IF(أقساط_تسديد_القروض[[#This Row],[تاريخ
الدفع]]="",0,INDEX(أقساط_تسديد_القروض[], ROW()-4,8)))</f>
        <v>67458.05916261347</v>
      </c>
      <c r="E291" s="22">
        <f ca="1">IF(القيم_التي_تم_إدخالها,IF(ROW()-ROW(أقساط_تسديد_القروض[[#Headers], [الفائدة]])=1,-IPMT(معدل_الفائدة/12,1,مدة_القرض-ROWS($C$4:C291)+1,أقساط_تسديد_القروض[[#This Row],[الرصيد
الافتتاحي]]),IFERROR(-IPMT(معدل_الفائدة/12,1,أقساط_تسديد_القروض[[#This Row],[المبلغ
المتبقي]],D292),0)),0)</f>
        <v>277.77287984625036</v>
      </c>
      <c r="F291" s="22">
        <f ca="1">IFERROR(IF(AND(القيم_التي_تم_إدخالها,أقساط_تسديد_القروض[[#This Row],[تاريخ
الدفع]]&lt;&gt;""),-PPMT(معدل_الفائدة/12,1,مدة_القرض-ROWS($C$4:C291)+1,أقساط_تسديد_القروض[[#This Row],[الرصيد
الافتتاحي]]),""),0)</f>
        <v>792.5679995133894</v>
      </c>
      <c r="G291" s="22">
        <f ca="1">IF(أقساط_تسديد_القروض[[#This Row],[تاريخ
الدفع]]="",0,قيمة_ضريبة_الملكية)</f>
        <v>375</v>
      </c>
      <c r="H291" s="22">
        <f ca="1">IF(أقساط_تسديد_القروض[[#This Row],[تاريخ
الدفع]]="",0,أقساط_تسديد_القروض[[#This Row],[الفائدة]]+أقساط_تسديد_القروض[[#This Row],[رأس المال]]+أقساط_تسديد_القروض[[#This Row],[ضريبة
الملكية]])</f>
        <v>1445.3408793596398</v>
      </c>
      <c r="I291" s="22">
        <f ca="1">IF(أقساط_تسديد_القروض[[#This Row],[تاريخ
الدفع]]="",0,أقساط_تسديد_القروض[[#This Row],[الرصيد
الافتتاحي]]-أقساط_تسديد_القروض[[#This Row],[رأس المال]])</f>
        <v>66665.491163100087</v>
      </c>
      <c r="J291" s="27">
        <f ca="1">IF(أقساط_تسديد_القروض[[#This Row],[الختامي
الافتتاحي]]&gt;0,الصف_الأخير-ROW(),0)</f>
        <v>72</v>
      </c>
    </row>
    <row r="292" spans="2:10" ht="15" customHeight="1" x14ac:dyDescent="0.2">
      <c r="B292" s="26">
        <f>ROWS($B$4:B292)</f>
        <v>289</v>
      </c>
      <c r="C292" s="28">
        <f ca="1">IF(القيم_التي_تم_إدخالها,IF(أقساط_تسديد_القروض[[#This Row],[الرقم]]&lt;=مدة_القرض,IF(ROW()-ROW(أقساط_تسديد_القروض[[#Headers], [تاريخ
الدفع]])=1,بداية_القرض,IF(I291&gt;0,EDATE(C291,1),"")),""),"")</f>
        <v>52004</v>
      </c>
      <c r="D292" s="22">
        <f ca="1">IF(ROW()-ROW(أقساط_تسديد_القروض[[#Headers], [الرصيد
الافتتاحي]])=1,قيمة_القرض,IF(أقساط_تسديد_القروض[[#This Row],[تاريخ
الدفع]]="",0,INDEX(أقساط_تسديد_القروض[], ROW()-4,8)))</f>
        <v>66665.491163100087</v>
      </c>
      <c r="E292" s="22">
        <f ca="1">IF(القيم_التي_تم_إدخالها,IF(ROW()-ROW(أقساط_تسديد_القروض[[#Headers], [الفائدة]])=1,-IPMT(معدل_الفائدة/12,1,مدة_القرض-ROWS($C$4:C292)+1,أقساط_تسديد_القروض[[#This Row],[الرصيد
الافتتاحي]]),IFERROR(-IPMT(معدل_الفائدة/12,1,أقساط_تسديد_القروض[[#This Row],[المبلغ
المتبقي]],D293),0)),0)</f>
        <v>274.45675332050854</v>
      </c>
      <c r="F292" s="22">
        <f ca="1">IFERROR(IF(AND(القيم_التي_تم_إدخالها,أقساط_تسديد_القروض[[#This Row],[تاريخ
الدفع]]&lt;&gt;""),-PPMT(معدل_الفائدة/12,1,مدة_القرض-ROWS($C$4:C292)+1,أقساط_تسديد_القروض[[#This Row],[الرصيد
الافتتاحي]]),""),0)</f>
        <v>795.87036617802869</v>
      </c>
      <c r="G292" s="22">
        <f ca="1">IF(أقساط_تسديد_القروض[[#This Row],[تاريخ
الدفع]]="",0,قيمة_ضريبة_الملكية)</f>
        <v>375</v>
      </c>
      <c r="H292" s="22">
        <f ca="1">IF(أقساط_تسديد_القروض[[#This Row],[تاريخ
الدفع]]="",0,أقساط_تسديد_القروض[[#This Row],[الفائدة]]+أقساط_تسديد_القروض[[#This Row],[رأس المال]]+أقساط_تسديد_القروض[[#This Row],[ضريبة
الملكية]])</f>
        <v>1445.3271194985373</v>
      </c>
      <c r="I292" s="22">
        <f ca="1">IF(أقساط_تسديد_القروض[[#This Row],[تاريخ
الدفع]]="",0,أقساط_تسديد_القروض[[#This Row],[الرصيد
الافتتاحي]]-أقساط_تسديد_القروض[[#This Row],[رأس المال]])</f>
        <v>65869.620796922056</v>
      </c>
      <c r="J292" s="27">
        <f ca="1">IF(أقساط_تسديد_القروض[[#This Row],[الختامي
الافتتاحي]]&gt;0,الصف_الأخير-ROW(),0)</f>
        <v>71</v>
      </c>
    </row>
    <row r="293" spans="2:10" ht="15" customHeight="1" x14ac:dyDescent="0.2">
      <c r="B293" s="26">
        <f>ROWS($B$4:B293)</f>
        <v>290</v>
      </c>
      <c r="C293" s="28">
        <f ca="1">IF(القيم_التي_تم_إدخالها,IF(أقساط_تسديد_القروض[[#This Row],[الرقم]]&lt;=مدة_القرض,IF(ROW()-ROW(أقساط_تسديد_القروض[[#Headers], [تاريخ
الدفع]])=1,بداية_القرض,IF(I292&gt;0,EDATE(C292,1),"")),""),"")</f>
        <v>52035</v>
      </c>
      <c r="D293" s="22">
        <f ca="1">IF(ROW()-ROW(أقساط_تسديد_القروض[[#Headers], [الرصيد
الافتتاحي]])=1,قيمة_القرض,IF(أقساط_تسديد_القروض[[#This Row],[تاريخ
الدفع]]="",0,INDEX(أقساط_تسديد_القروض[], ROW()-4,8)))</f>
        <v>65869.620796922056</v>
      </c>
      <c r="E293" s="22">
        <f ca="1">IF(القيم_التي_تم_إدخالها,IF(ROW()-ROW(أقساط_تسديد_القروض[[#Headers], [الفائدة]])=1,-IPMT(معدل_الفائدة/12,1,مدة_القرض-ROWS($C$4:C293)+1,أقساط_تسديد_القروض[[#This Row],[الرصيد
الافتتاحي]]),IFERROR(-IPMT(معدل_الفائدة/12,1,أقساط_تسديد_القروض[[#This Row],[المبلغ
المتبقي]],D294),0)),0)</f>
        <v>271.12680960090955</v>
      </c>
      <c r="F293" s="22">
        <f ca="1">IFERROR(IF(AND(القيم_التي_تم_إدخالها,أقساط_تسديد_القروض[[#This Row],[تاريخ
الدفع]]&lt;&gt;""),-PPMT(معدل_الفائدة/12,1,مدة_القرض-ROWS($C$4:C293)+1,أقساط_تسديد_القروض[[#This Row],[الرصيد
الافتتاحي]]),""),0)</f>
        <v>799.18649270377034</v>
      </c>
      <c r="G293" s="22">
        <f ca="1">IF(أقساط_تسديد_القروض[[#This Row],[تاريخ
الدفع]]="",0,قيمة_ضريبة_الملكية)</f>
        <v>375</v>
      </c>
      <c r="H293" s="22">
        <f ca="1">IF(أقساط_تسديد_القروض[[#This Row],[تاريخ
الدفع]]="",0,أقساط_تسديد_القروض[[#This Row],[الفائدة]]+أقساط_تسديد_القروض[[#This Row],[رأس المال]]+أقساط_تسديد_القروض[[#This Row],[ضريبة
الملكية]])</f>
        <v>1445.3133023046798</v>
      </c>
      <c r="I293" s="22">
        <f ca="1">IF(أقساط_تسديد_القروض[[#This Row],[تاريخ
الدفع]]="",0,أقساط_تسديد_القروض[[#This Row],[الرصيد
الافتتاحي]]-أقساط_تسديد_القروض[[#This Row],[رأس المال]])</f>
        <v>65070.434304218288</v>
      </c>
      <c r="J293" s="27">
        <f ca="1">IF(أقساط_تسديد_القروض[[#This Row],[الختامي
الافتتاحي]]&gt;0,الصف_الأخير-ROW(),0)</f>
        <v>70</v>
      </c>
    </row>
    <row r="294" spans="2:10" ht="15" customHeight="1" x14ac:dyDescent="0.2">
      <c r="B294" s="26">
        <f>ROWS($B$4:B294)</f>
        <v>291</v>
      </c>
      <c r="C294" s="28">
        <f ca="1">IF(القيم_التي_تم_إدخالها,IF(أقساط_تسديد_القروض[[#This Row],[الرقم]]&lt;=مدة_القرض,IF(ROW()-ROW(أقساط_تسديد_القروض[[#Headers], [تاريخ
الدفع]])=1,بداية_القرض,IF(I293&gt;0,EDATE(C293,1),"")),""),"")</f>
        <v>52065</v>
      </c>
      <c r="D294" s="22">
        <f ca="1">IF(ROW()-ROW(أقساط_تسديد_القروض[[#Headers], [الرصيد
الافتتاحي]])=1,قيمة_القرض,IF(أقساط_تسديد_القروض[[#This Row],[تاريخ
الدفع]]="",0,INDEX(أقساط_تسديد_القروض[], ROW()-4,8)))</f>
        <v>65070.434304218288</v>
      </c>
      <c r="E294" s="22">
        <f ca="1">IF(القيم_التي_تم_إدخالها,IF(ROW()-ROW(أقساط_تسديد_القروض[[#Headers], [الفائدة]])=1,-IPMT(معدل_الفائدة/12,1,مدة_القرض-ROWS($C$4:C294)+1,أقساط_تسديد_القروض[[#This Row],[الرصيد
الافتتاحي]]),IFERROR(-IPMT(معدل_الفائدة/12,1,أقساط_تسديد_القروض[[#This Row],[المبلغ
المتبقي]],D295),0)),0)</f>
        <v>267.78299111581214</v>
      </c>
      <c r="F294" s="22">
        <f ca="1">IFERROR(IF(AND(القيم_التي_تم_إدخالها,أقساط_تسديد_القروض[[#This Row],[تاريخ
الدفع]]&lt;&gt;""),-PPMT(معدل_الفائدة/12,1,مدة_القرض-ROWS($C$4:C294)+1,أقساط_تسديد_القروض[[#This Row],[الرصيد
الافتتاحي]]),""),0)</f>
        <v>802.51643642336933</v>
      </c>
      <c r="G294" s="22">
        <f ca="1">IF(أقساط_تسديد_القروض[[#This Row],[تاريخ
الدفع]]="",0,قيمة_ضريبة_الملكية)</f>
        <v>375</v>
      </c>
      <c r="H294" s="22">
        <f ca="1">IF(أقساط_تسديد_القروض[[#This Row],[تاريخ
الدفع]]="",0,أقساط_تسديد_القروض[[#This Row],[الفائدة]]+أقساط_تسديد_القروض[[#This Row],[رأس المال]]+أقساط_تسديد_القروض[[#This Row],[ضريبة
الملكية]])</f>
        <v>1445.2994275391816</v>
      </c>
      <c r="I294" s="22">
        <f ca="1">IF(أقساط_تسديد_القروض[[#This Row],[تاريخ
الدفع]]="",0,أقساط_تسديد_القروض[[#This Row],[الرصيد
الافتتاحي]]-أقساط_تسديد_القروض[[#This Row],[رأس المال]])</f>
        <v>64267.917867794917</v>
      </c>
      <c r="J294" s="27">
        <f ca="1">IF(أقساط_تسديد_القروض[[#This Row],[الختامي
الافتتاحي]]&gt;0,الصف_الأخير-ROW(),0)</f>
        <v>69</v>
      </c>
    </row>
    <row r="295" spans="2:10" ht="15" customHeight="1" x14ac:dyDescent="0.2">
      <c r="B295" s="26">
        <f>ROWS($B$4:B295)</f>
        <v>292</v>
      </c>
      <c r="C295" s="28">
        <f ca="1">IF(القيم_التي_تم_إدخالها,IF(أقساط_تسديد_القروض[[#This Row],[الرقم]]&lt;=مدة_القرض,IF(ROW()-ROW(أقساط_تسديد_القروض[[#Headers], [تاريخ
الدفع]])=1,بداية_القرض,IF(I294&gt;0,EDATE(C294,1),"")),""),"")</f>
        <v>52096</v>
      </c>
      <c r="D295" s="22">
        <f ca="1">IF(ROW()-ROW(أقساط_تسديد_القروض[[#Headers], [الرصيد
الافتتاحي]])=1,قيمة_القرض,IF(أقساط_تسديد_القروض[[#This Row],[تاريخ
الدفع]]="",0,INDEX(أقساط_تسديد_القروض[], ROW()-4,8)))</f>
        <v>64267.917867794917</v>
      </c>
      <c r="E295" s="22">
        <f ca="1">IF(القيم_التي_تم_إدخالها,IF(ROW()-ROW(أقساط_تسديد_القروض[[#Headers], [الفائدة]])=1,-IPMT(معدل_الفائدة/12,1,مدة_القرض-ROWS($C$4:C295)+1,أقساط_تسديد_القروض[[#This Row],[الرصيد
الافتتاحي]]),IFERROR(-IPMT(معدل_الفائدة/12,1,أقساط_تسديد_القروض[[#This Row],[المبلغ
المتبقي]],D296),0)),0)</f>
        <v>264.42524005369353</v>
      </c>
      <c r="F295" s="22">
        <f ca="1">IFERROR(IF(AND(القيم_التي_تم_إدخالها,أقساط_تسديد_القروض[[#This Row],[تاريخ
الدفع]]&lt;&gt;""),-PPMT(معدل_الفائدة/12,1,مدة_القرض-ROWS($C$4:C295)+1,أقساط_تسديد_القروض[[#This Row],[الرصيد
الافتتاحي]]),""),0)</f>
        <v>805.86025490846669</v>
      </c>
      <c r="G295" s="22">
        <f ca="1">IF(أقساط_تسديد_القروض[[#This Row],[تاريخ
الدفع]]="",0,قيمة_ضريبة_الملكية)</f>
        <v>375</v>
      </c>
      <c r="H295" s="22">
        <f ca="1">IF(أقساط_تسديد_القروض[[#This Row],[تاريخ
الدفع]]="",0,أقساط_تسديد_القروض[[#This Row],[الفائدة]]+أقساط_تسديد_القروض[[#This Row],[رأس المال]]+أقساط_تسديد_القروض[[#This Row],[ضريبة
الملكية]])</f>
        <v>1445.2854949621601</v>
      </c>
      <c r="I295" s="22">
        <f ca="1">IF(أقساط_تسديد_القروض[[#This Row],[تاريخ
الدفع]]="",0,أقساط_تسديد_القروض[[#This Row],[الرصيد
الافتتاحي]]-أقساط_تسديد_القروض[[#This Row],[رأس المال]])</f>
        <v>63462.057612886449</v>
      </c>
      <c r="J295" s="27">
        <f ca="1">IF(أقساط_تسديد_القروض[[#This Row],[الختامي
الافتتاحي]]&gt;0,الصف_الأخير-ROW(),0)</f>
        <v>68</v>
      </c>
    </row>
    <row r="296" spans="2:10" ht="15" customHeight="1" x14ac:dyDescent="0.2">
      <c r="B296" s="26">
        <f>ROWS($B$4:B296)</f>
        <v>293</v>
      </c>
      <c r="C296" s="28">
        <f ca="1">IF(القيم_التي_تم_إدخالها,IF(أقساط_تسديد_القروض[[#This Row],[الرقم]]&lt;=مدة_القرض,IF(ROW()-ROW(أقساط_تسديد_القروض[[#Headers], [تاريخ
الدفع]])=1,بداية_القرض,IF(I295&gt;0,EDATE(C295,1),"")),""),"")</f>
        <v>52127</v>
      </c>
      <c r="D296" s="22">
        <f ca="1">IF(ROW()-ROW(أقساط_تسديد_القروض[[#Headers], [الرصيد
الافتتاحي]])=1,قيمة_القرض,IF(أقساط_تسديد_القروض[[#This Row],[تاريخ
الدفع]]="",0,INDEX(أقساط_تسديد_القروض[], ROW()-4,8)))</f>
        <v>63462.057612886449</v>
      </c>
      <c r="E296" s="22">
        <f ca="1">IF(القيم_التي_تم_إدخالها,IF(ROW()-ROW(أقساط_تسديد_القروض[[#Headers], [الفائدة]])=1,-IPMT(معدل_الفائدة/12,1,مدة_القرض-ROWS($C$4:C296)+1,أقساط_تسديد_القروض[[#This Row],[الرصيد
الافتتاحي]]),IFERROR(-IPMT(معدل_الفائدة/12,1,أقساط_تسديد_القروض[[#This Row],[المبلغ
المتبقي]],D297),0)),0)</f>
        <v>261.05349836214941</v>
      </c>
      <c r="F296" s="22">
        <f ca="1">IFERROR(IF(AND(القيم_التي_تم_إدخالها,أقساط_تسديد_القروض[[#This Row],[تاريخ
الدفع]]&lt;&gt;""),-PPMT(معدل_الفائدة/12,1,مدة_القرض-ROWS($C$4:C296)+1,أقساط_تسديد_القروض[[#This Row],[الرصيد
الافتتاحي]]),""),0)</f>
        <v>809.21800597058541</v>
      </c>
      <c r="G296" s="22">
        <f ca="1">IF(أقساط_تسديد_القروض[[#This Row],[تاريخ
الدفع]]="",0,قيمة_ضريبة_الملكية)</f>
        <v>375</v>
      </c>
      <c r="H296" s="22">
        <f ca="1">IF(أقساط_تسديد_القروض[[#This Row],[تاريخ
الدفع]]="",0,أقساط_تسديد_القروض[[#This Row],[الفائدة]]+أقساط_تسديد_القروض[[#This Row],[رأس المال]]+أقساط_تسديد_القروض[[#This Row],[ضريبة
الملكية]])</f>
        <v>1445.2715043327348</v>
      </c>
      <c r="I296" s="22">
        <f ca="1">IF(أقساط_تسديد_القروض[[#This Row],[تاريخ
الدفع]]="",0,أقساط_تسديد_القروض[[#This Row],[الرصيد
الافتتاحي]]-أقساط_تسديد_القروض[[#This Row],[رأس المال]])</f>
        <v>62652.839606915863</v>
      </c>
      <c r="J296" s="27">
        <f ca="1">IF(أقساط_تسديد_القروض[[#This Row],[الختامي
الافتتاحي]]&gt;0,الصف_الأخير-ROW(),0)</f>
        <v>67</v>
      </c>
    </row>
    <row r="297" spans="2:10" ht="15" customHeight="1" x14ac:dyDescent="0.2">
      <c r="B297" s="26">
        <f>ROWS($B$4:B297)</f>
        <v>294</v>
      </c>
      <c r="C297" s="28">
        <f ca="1">IF(القيم_التي_تم_إدخالها,IF(أقساط_تسديد_القروض[[#This Row],[الرقم]]&lt;=مدة_القرض,IF(ROW()-ROW(أقساط_تسديد_القروض[[#Headers], [تاريخ
الدفع]])=1,بداية_القرض,IF(I296&gt;0,EDATE(C296,1),"")),""),"")</f>
        <v>52157</v>
      </c>
      <c r="D297" s="22">
        <f ca="1">IF(ROW()-ROW(أقساط_تسديد_القروض[[#Headers], [الرصيد
الافتتاحي]])=1,قيمة_القرض,IF(أقساط_تسديد_القروض[[#This Row],[تاريخ
الدفع]]="",0,INDEX(أقساط_تسديد_القروض[], ROW()-4,8)))</f>
        <v>62652.839606915863</v>
      </c>
      <c r="E297" s="22">
        <f ca="1">IF(القيم_التي_تم_إدخالها,IF(ROW()-ROW(أقساط_تسديد_القروض[[#Headers], [الفائدة]])=1,-IPMT(معدل_الفائدة/12,1,مدة_القرض-ROWS($C$4:C297)+1,أقساط_تسديد_القروض[[#This Row],[الرصيد
الافتتاحي]]),IFERROR(-IPMT(معدل_الفائدة/12,1,أقساط_تسديد_القروض[[#This Row],[المبلغ
المتبقي]],D298),0)),0)</f>
        <v>257.66770774689053</v>
      </c>
      <c r="F297" s="22">
        <f ca="1">IFERROR(IF(AND(القيم_التي_تم_إدخالها,أقساط_تسديد_القروض[[#This Row],[تاريخ
الدفع]]&lt;&gt;""),-PPMT(معدل_الفائدة/12,1,مدة_القرض-ROWS($C$4:C297)+1,أقساط_تسديد_القروض[[#This Row],[الرصيد
الافتتاحي]]),""),0)</f>
        <v>812.58974766212964</v>
      </c>
      <c r="G297" s="22">
        <f ca="1">IF(أقساط_تسديد_القروض[[#This Row],[تاريخ
الدفع]]="",0,قيمة_ضريبة_الملكية)</f>
        <v>375</v>
      </c>
      <c r="H297" s="22">
        <f ca="1">IF(أقساط_تسديد_القروض[[#This Row],[تاريخ
الدفع]]="",0,أقساط_تسديد_القروض[[#This Row],[الفائدة]]+أقساط_تسديد_القروض[[#This Row],[رأس المال]]+أقساط_تسديد_القروض[[#This Row],[ضريبة
الملكية]])</f>
        <v>1445.2574554090202</v>
      </c>
      <c r="I297" s="22">
        <f ca="1">IF(أقساط_تسديد_القروض[[#This Row],[تاريخ
الدفع]]="",0,أقساط_تسديد_القروض[[#This Row],[الرصيد
الافتتاحي]]-أقساط_تسديد_القروض[[#This Row],[رأس المال]])</f>
        <v>61840.24985925373</v>
      </c>
      <c r="J297" s="27">
        <f ca="1">IF(أقساط_تسديد_القروض[[#This Row],[الختامي
الافتتاحي]]&gt;0,الصف_الأخير-ROW(),0)</f>
        <v>66</v>
      </c>
    </row>
    <row r="298" spans="2:10" ht="15" customHeight="1" x14ac:dyDescent="0.2">
      <c r="B298" s="26">
        <f>ROWS($B$4:B298)</f>
        <v>295</v>
      </c>
      <c r="C298" s="28">
        <f ca="1">IF(القيم_التي_تم_إدخالها,IF(أقساط_تسديد_القروض[[#This Row],[الرقم]]&lt;=مدة_القرض,IF(ROW()-ROW(أقساط_تسديد_القروض[[#Headers], [تاريخ
الدفع]])=1,بداية_القرض,IF(I297&gt;0,EDATE(C297,1),"")),""),"")</f>
        <v>52188</v>
      </c>
      <c r="D298" s="22">
        <f ca="1">IF(ROW()-ROW(أقساط_تسديد_القروض[[#Headers], [الرصيد
الافتتاحي]])=1,قيمة_القرض,IF(أقساط_تسديد_القروض[[#This Row],[تاريخ
الدفع]]="",0,INDEX(أقساط_تسديد_القروض[], ROW()-4,8)))</f>
        <v>61840.24985925373</v>
      </c>
      <c r="E298" s="22">
        <f ca="1">IF(القيم_التي_تم_إدخالها,IF(ROW()-ROW(أقساط_تسديد_القروض[[#Headers], [الفائدة]])=1,-IPMT(معدل_الفائدة/12,1,مدة_القرض-ROWS($C$4:C298)+1,أقساط_تسديد_القروض[[#This Row],[الرصيد
الافتتاحي]]),IFERROR(-IPMT(معدل_الفائدة/12,1,أقساط_تسديد_القروض[[#This Row],[المبلغ
المتبقي]],D299),0)),0)</f>
        <v>254.26780967073475</v>
      </c>
      <c r="F298" s="22">
        <f ca="1">IFERROR(IF(AND(القيم_التي_تم_إدخالها,أقساط_تسديد_القروض[[#This Row],[تاريخ
الدفع]]&lt;&gt;""),-PPMT(معدل_الفائدة/12,1,مدة_القرض-ROWS($C$4:C298)+1,أقساط_تسديد_القروض[[#This Row],[الرصيد
الافتتاحي]]),""),0)</f>
        <v>815.97553827738852</v>
      </c>
      <c r="G298" s="22">
        <f ca="1">IF(أقساط_تسديد_القروض[[#This Row],[تاريخ
الدفع]]="",0,قيمة_ضريبة_الملكية)</f>
        <v>375</v>
      </c>
      <c r="H298" s="22">
        <f ca="1">IF(أقساط_تسديد_القروض[[#This Row],[تاريخ
الدفع]]="",0,أقساط_تسديد_القروض[[#This Row],[الفائدة]]+أقساط_تسديد_القروض[[#This Row],[رأس المال]]+أقساط_تسديد_القروض[[#This Row],[ضريبة
الملكية]])</f>
        <v>1445.2433479481233</v>
      </c>
      <c r="I298" s="22">
        <f ca="1">IF(أقساط_تسديد_القروض[[#This Row],[تاريخ
الدفع]]="",0,أقساط_تسديد_القروض[[#This Row],[الرصيد
الافتتاحي]]-أقساط_تسديد_القروض[[#This Row],[رأس المال]])</f>
        <v>61024.274320976343</v>
      </c>
      <c r="J298" s="27">
        <f ca="1">IF(أقساط_تسديد_القروض[[#This Row],[الختامي
الافتتاحي]]&gt;0,الصف_الأخير-ROW(),0)</f>
        <v>65</v>
      </c>
    </row>
    <row r="299" spans="2:10" ht="15" customHeight="1" x14ac:dyDescent="0.2">
      <c r="B299" s="26">
        <f>ROWS($B$4:B299)</f>
        <v>296</v>
      </c>
      <c r="C299" s="28">
        <f ca="1">IF(القيم_التي_تم_إدخالها,IF(أقساط_تسديد_القروض[[#This Row],[الرقم]]&lt;=مدة_القرض,IF(ROW()-ROW(أقساط_تسديد_القروض[[#Headers], [تاريخ
الدفع]])=1,بداية_القرض,IF(I298&gt;0,EDATE(C298,1),"")),""),"")</f>
        <v>52218</v>
      </c>
      <c r="D299" s="22">
        <f ca="1">IF(ROW()-ROW(أقساط_تسديد_القروض[[#Headers], [الرصيد
الافتتاحي]])=1,قيمة_القرض,IF(أقساط_تسديد_القروض[[#This Row],[تاريخ
الدفع]]="",0,INDEX(أقساط_تسديد_القروض[], ROW()-4,8)))</f>
        <v>61024.274320976343</v>
      </c>
      <c r="E299" s="22">
        <f ca="1">IF(القيم_التي_تم_إدخالها,IF(ROW()-ROW(أقساط_تسديد_القروض[[#Headers], [الفائدة]])=1,-IPMT(معدل_الفائدة/12,1,مدة_القرض-ROWS($C$4:C299)+1,أقساط_تسديد_القروض[[#This Row],[الرصيد
الافتتاحي]]),IFERROR(-IPMT(معدل_الفائدة/12,1,أقساط_تسديد_القروض[[#This Row],[المبلغ
المتبقي]],D300),0)),0)</f>
        <v>250.85374535259501</v>
      </c>
      <c r="F299" s="22">
        <f ca="1">IFERROR(IF(AND(القيم_التي_تم_إدخالها,أقساط_تسديد_القروض[[#This Row],[تاريخ
الدفع]]&lt;&gt;""),-PPMT(معدل_الفائدة/12,1,مدة_القرض-ROWS($C$4:C299)+1,أقساط_تسديد_القروض[[#This Row],[الرصيد
الافتتاحي]]),""),0)</f>
        <v>819.37543635354427</v>
      </c>
      <c r="G299" s="22">
        <f ca="1">IF(أقساط_تسديد_القروض[[#This Row],[تاريخ
الدفع]]="",0,قيمة_ضريبة_الملكية)</f>
        <v>375</v>
      </c>
      <c r="H299" s="22">
        <f ca="1">IF(أقساط_تسديد_القروض[[#This Row],[تاريخ
الدفع]]="",0,أقساط_تسديد_القروض[[#This Row],[الفائدة]]+أقساط_تسديد_القروض[[#This Row],[رأس المال]]+أقساط_تسديد_القروض[[#This Row],[ضريبة
الملكية]])</f>
        <v>1445.2291817061393</v>
      </c>
      <c r="I299" s="22">
        <f ca="1">IF(أقساط_تسديد_القروض[[#This Row],[تاريخ
الدفع]]="",0,أقساط_تسديد_القروض[[#This Row],[الرصيد
الافتتاحي]]-أقساط_تسديد_القروض[[#This Row],[رأس المال]])</f>
        <v>60204.898884622802</v>
      </c>
      <c r="J299" s="27">
        <f ca="1">IF(أقساط_تسديد_القروض[[#This Row],[الختامي
الافتتاحي]]&gt;0,الصف_الأخير-ROW(),0)</f>
        <v>64</v>
      </c>
    </row>
    <row r="300" spans="2:10" ht="15" customHeight="1" x14ac:dyDescent="0.2">
      <c r="B300" s="26">
        <f>ROWS($B$4:B300)</f>
        <v>297</v>
      </c>
      <c r="C300" s="28">
        <f ca="1">IF(القيم_التي_تم_إدخالها,IF(أقساط_تسديد_القروض[[#This Row],[الرقم]]&lt;=مدة_القرض,IF(ROW()-ROW(أقساط_تسديد_القروض[[#Headers], [تاريخ
الدفع]])=1,بداية_القرض,IF(I299&gt;0,EDATE(C299,1),"")),""),"")</f>
        <v>52249</v>
      </c>
      <c r="D300" s="22">
        <f ca="1">IF(ROW()-ROW(أقساط_تسديد_القروض[[#Headers], [الرصيد
الافتتاحي]])=1,قيمة_القرض,IF(أقساط_تسديد_القروض[[#This Row],[تاريخ
الدفع]]="",0,INDEX(أقساط_تسديد_القروض[], ROW()-4,8)))</f>
        <v>60204.898884622802</v>
      </c>
      <c r="E300" s="22">
        <f ca="1">IF(القيم_التي_تم_إدخالها,IF(ROW()-ROW(أقساط_تسديد_القروض[[#Headers], [الفائدة]])=1,-IPMT(معدل_الفائدة/12,1,مدة_القرض-ROWS($C$4:C300)+1,أقساط_تسديد_القروض[[#This Row],[الرصيد
الافتتاحي]]),IFERROR(-IPMT(معدل_الفائدة/12,1,أقساط_تسديد_القروض[[#This Row],[المبلغ
المتبقي]],D301),0)),0)</f>
        <v>247.42545576646299</v>
      </c>
      <c r="F300" s="22">
        <f ca="1">IFERROR(IF(AND(القيم_التي_تم_إدخالها,أقساط_تسديد_القروض[[#This Row],[تاريخ
الدفع]]&lt;&gt;""),-PPMT(معدل_الفائدة/12,1,مدة_القرض-ROWS($C$4:C300)+1,أقساط_تسديد_القروض[[#This Row],[الرصيد
الافتتاحي]]),""),0)</f>
        <v>822.78950067168387</v>
      </c>
      <c r="G300" s="22">
        <f ca="1">IF(أقساط_تسديد_القروض[[#This Row],[تاريخ
الدفع]]="",0,قيمة_ضريبة_الملكية)</f>
        <v>375</v>
      </c>
      <c r="H300" s="22">
        <f ca="1">IF(أقساط_تسديد_القروض[[#This Row],[تاريخ
الدفع]]="",0,أقساط_تسديد_القروض[[#This Row],[الفائدة]]+أقساط_تسديد_القروض[[#This Row],[رأس المال]]+أقساط_تسديد_القروض[[#This Row],[ضريبة
الملكية]])</f>
        <v>1445.2149564381468</v>
      </c>
      <c r="I300" s="22">
        <f ca="1">IF(أقساط_تسديد_القروض[[#This Row],[تاريخ
الدفع]]="",0,أقساط_تسديد_القروض[[#This Row],[الرصيد
الافتتاحي]]-أقساط_تسديد_القروض[[#This Row],[رأس المال]])</f>
        <v>59382.109383951116</v>
      </c>
      <c r="J300" s="27">
        <f ca="1">IF(أقساط_تسديد_القروض[[#This Row],[الختامي
الافتتاحي]]&gt;0,الصف_الأخير-ROW(),0)</f>
        <v>63</v>
      </c>
    </row>
    <row r="301" spans="2:10" ht="15" customHeight="1" x14ac:dyDescent="0.2">
      <c r="B301" s="26">
        <f>ROWS($B$4:B301)</f>
        <v>298</v>
      </c>
      <c r="C301" s="28">
        <f ca="1">IF(القيم_التي_تم_إدخالها,IF(أقساط_تسديد_القروض[[#This Row],[الرقم]]&lt;=مدة_القرض,IF(ROW()-ROW(أقساط_تسديد_القروض[[#Headers], [تاريخ
الدفع]])=1,بداية_القرض,IF(I300&gt;0,EDATE(C300,1),"")),""),"")</f>
        <v>52280</v>
      </c>
      <c r="D301" s="22">
        <f ca="1">IF(ROW()-ROW(أقساط_تسديد_القروض[[#Headers], [الرصيد
الافتتاحي]])=1,قيمة_القرض,IF(أقساط_تسديد_القروض[[#This Row],[تاريخ
الدفع]]="",0,INDEX(أقساط_تسديد_القروض[], ROW()-4,8)))</f>
        <v>59382.109383951116</v>
      </c>
      <c r="E301" s="22">
        <f ca="1">IF(القيم_التي_تم_إدخالها,IF(ROW()-ROW(أقساط_تسديد_القروض[[#Headers], [الفائدة]])=1,-IPMT(معدل_الفائدة/12,1,مدة_القرض-ROWS($C$4:C301)+1,أقساط_تسديد_القروض[[#This Row],[الرصيد
الافتتاحي]]),IFERROR(-IPMT(معدل_الفائدة/12,1,أقساط_تسديد_القروض[[#This Row],[المبلغ
المتبقي]],D302),0)),0)</f>
        <v>243.98288164038874</v>
      </c>
      <c r="F301" s="22">
        <f ca="1">IFERROR(IF(AND(القيم_التي_تم_إدخالها,أقساط_تسديد_القروض[[#This Row],[تاريخ
الدفع]]&lt;&gt;""),-PPMT(معدل_الفائدة/12,1,مدة_القرض-ROWS($C$4:C301)+1,أقساط_تسديد_القروض[[#This Row],[الرصيد
الافتتاحي]]),""),0)</f>
        <v>826.21779025781575</v>
      </c>
      <c r="G301" s="22">
        <f ca="1">IF(أقساط_تسديد_القروض[[#This Row],[تاريخ
الدفع]]="",0,قيمة_ضريبة_الملكية)</f>
        <v>375</v>
      </c>
      <c r="H301" s="22">
        <f ca="1">IF(أقساط_تسديد_القروض[[#This Row],[تاريخ
الدفع]]="",0,أقساط_تسديد_القروض[[#This Row],[الفائدة]]+أقساط_تسديد_القروض[[#This Row],[رأس المال]]+أقساط_تسديد_القروض[[#This Row],[ضريبة
الملكية]])</f>
        <v>1445.2006718982045</v>
      </c>
      <c r="I301" s="22">
        <f ca="1">IF(أقساط_تسديد_القروض[[#This Row],[تاريخ
الدفع]]="",0,أقساط_تسديد_القروض[[#This Row],[الرصيد
الافتتاحي]]-أقساط_تسديد_القروض[[#This Row],[رأس المال]])</f>
        <v>58555.891593693297</v>
      </c>
      <c r="J301" s="27">
        <f ca="1">IF(أقساط_تسديد_القروض[[#This Row],[الختامي
الافتتاحي]]&gt;0,الصف_الأخير-ROW(),0)</f>
        <v>62</v>
      </c>
    </row>
    <row r="302" spans="2:10" ht="15" customHeight="1" x14ac:dyDescent="0.2">
      <c r="B302" s="26">
        <f>ROWS($B$4:B302)</f>
        <v>299</v>
      </c>
      <c r="C302" s="28">
        <f ca="1">IF(القيم_التي_تم_إدخالها,IF(أقساط_تسديد_القروض[[#This Row],[الرقم]]&lt;=مدة_القرض,IF(ROW()-ROW(أقساط_تسديد_القروض[[#Headers], [تاريخ
الدفع]])=1,بداية_القرض,IF(I301&gt;0,EDATE(C301,1),"")),""),"")</f>
        <v>52308</v>
      </c>
      <c r="D302" s="22">
        <f ca="1">IF(ROW()-ROW(أقساط_تسديد_القروض[[#Headers], [الرصيد
الافتتاحي]])=1,قيمة_القرض,IF(أقساط_تسديد_القروض[[#This Row],[تاريخ
الدفع]]="",0,INDEX(أقساط_تسديد_القروض[], ROW()-4,8)))</f>
        <v>58555.891593693297</v>
      </c>
      <c r="E302" s="22">
        <f ca="1">IF(القيم_التي_تم_إدخالها,IF(ROW()-ROW(أقساط_تسديد_القروض[[#Headers], [الفائدة]])=1,-IPMT(معدل_الفائدة/12,1,مدة_القرض-ROWS($C$4:C302)+1,أقساط_تسديد_القروض[[#This Row],[الرصيد
الافتتاحي]]),IFERROR(-IPMT(معدل_الفائدة/12,1,أقساط_تسديد_القروض[[#This Row],[المبلغ
المتبقي]],D303),0)),0)</f>
        <v>240.52596345545587</v>
      </c>
      <c r="F302" s="22">
        <f ca="1">IFERROR(IF(AND(القيم_التي_تم_إدخالها,أقساط_تسديد_القروض[[#This Row],[تاريخ
الدفع]]&lt;&gt;""),-PPMT(معدل_الفائدة/12,1,مدة_القرض-ROWS($C$4:C302)+1,أقساط_تسديد_القروض[[#This Row],[الرصيد
الافتتاحي]]),""),0)</f>
        <v>829.66036438388983</v>
      </c>
      <c r="G302" s="22">
        <f ca="1">IF(أقساط_تسديد_القروض[[#This Row],[تاريخ
الدفع]]="",0,قيمة_ضريبة_الملكية)</f>
        <v>375</v>
      </c>
      <c r="H302" s="22">
        <f ca="1">IF(أقساط_تسديد_القروض[[#This Row],[تاريخ
الدفع]]="",0,أقساط_تسديد_القروض[[#This Row],[الفائدة]]+أقساط_تسديد_القروض[[#This Row],[رأس المال]]+أقساط_تسديد_القروض[[#This Row],[ضريبة
الملكية]])</f>
        <v>1445.1863278393457</v>
      </c>
      <c r="I302" s="22">
        <f ca="1">IF(أقساط_تسديد_القروض[[#This Row],[تاريخ
الدفع]]="",0,أقساط_تسديد_القروض[[#This Row],[الرصيد
الافتتاحي]]-أقساط_تسديد_القروض[[#This Row],[رأس المال]])</f>
        <v>57726.231229309407</v>
      </c>
      <c r="J302" s="27">
        <f ca="1">IF(أقساط_تسديد_القروض[[#This Row],[الختامي
الافتتاحي]]&gt;0,الصف_الأخير-ROW(),0)</f>
        <v>61</v>
      </c>
    </row>
    <row r="303" spans="2:10" ht="15" customHeight="1" x14ac:dyDescent="0.2">
      <c r="B303" s="26">
        <f>ROWS($B$4:B303)</f>
        <v>300</v>
      </c>
      <c r="C303" s="28">
        <f ca="1">IF(القيم_التي_تم_إدخالها,IF(أقساط_تسديد_القروض[[#This Row],[الرقم]]&lt;=مدة_القرض,IF(ROW()-ROW(أقساط_تسديد_القروض[[#Headers], [تاريخ
الدفع]])=1,بداية_القرض,IF(I302&gt;0,EDATE(C302,1),"")),""),"")</f>
        <v>52339</v>
      </c>
      <c r="D303" s="22">
        <f ca="1">IF(ROW()-ROW(أقساط_تسديد_القروض[[#Headers], [الرصيد
الافتتاحي]])=1,قيمة_القرض,IF(أقساط_تسديد_القروض[[#This Row],[تاريخ
الدفع]]="",0,INDEX(أقساط_تسديد_القروض[], ROW()-4,8)))</f>
        <v>57726.231229309407</v>
      </c>
      <c r="E303" s="22">
        <f ca="1">IF(القيم_التي_تم_إدخالها,IF(ROW()-ROW(أقساط_تسديد_القروض[[#Headers], [الفائدة]])=1,-IPMT(معدل_الفائدة/12,1,مدة_القرض-ROWS($C$4:C303)+1,أقساط_تسديد_القروض[[#This Row],[الرصيد
الافتتاحي]]),IFERROR(-IPMT(معدل_الفائدة/12,1,أقساط_تسديد_القروض[[#This Row],[المبلغ
المتبقي]],D304),0)),0)</f>
        <v>237.05464144475241</v>
      </c>
      <c r="F303" s="22">
        <f ca="1">IFERROR(IF(AND(القيم_التي_تم_إدخالها,أقساط_تسديد_القروض[[#This Row],[تاريخ
الدفع]]&lt;&gt;""),-PPMT(معدل_الفائدة/12,1,مدة_القرض-ROWS($C$4:C303)+1,أقساط_تسديد_القروض[[#This Row],[الرصيد
الافتتاحي]]),""),0)</f>
        <v>833.11728256882282</v>
      </c>
      <c r="G303" s="22">
        <f ca="1">IF(أقساط_تسديد_القروض[[#This Row],[تاريخ
الدفع]]="",0,قيمة_ضريبة_الملكية)</f>
        <v>375</v>
      </c>
      <c r="H303" s="22">
        <f ca="1">IF(أقساط_تسديد_القروض[[#This Row],[تاريخ
الدفع]]="",0,أقساط_تسديد_القروض[[#This Row],[الفائدة]]+أقساط_تسديد_القروض[[#This Row],[رأس المال]]+أقساط_تسديد_القروض[[#This Row],[ضريبة
الملكية]])</f>
        <v>1445.1719240135753</v>
      </c>
      <c r="I303" s="22">
        <f ca="1">IF(أقساط_تسديد_القروض[[#This Row],[تاريخ
الدفع]]="",0,أقساط_تسديد_القروض[[#This Row],[الرصيد
الافتتاحي]]-أقساط_تسديد_القروض[[#This Row],[رأس المال]])</f>
        <v>56893.113946740581</v>
      </c>
      <c r="J303" s="27">
        <f ca="1">IF(أقساط_تسديد_القروض[[#This Row],[الختامي
الافتتاحي]]&gt;0,الصف_الأخير-ROW(),0)</f>
        <v>60</v>
      </c>
    </row>
    <row r="304" spans="2:10" ht="15" customHeight="1" x14ac:dyDescent="0.2">
      <c r="B304" s="26">
        <f>ROWS($B$4:B304)</f>
        <v>301</v>
      </c>
      <c r="C304" s="28">
        <f ca="1">IF(القيم_التي_تم_إدخالها,IF(أقساط_تسديد_القروض[[#This Row],[الرقم]]&lt;=مدة_القرض,IF(ROW()-ROW(أقساط_تسديد_القروض[[#Headers], [تاريخ
الدفع]])=1,بداية_القرض,IF(I303&gt;0,EDATE(C303,1),"")),""),"")</f>
        <v>52369</v>
      </c>
      <c r="D304" s="22">
        <f ca="1">IF(ROW()-ROW(أقساط_تسديد_القروض[[#Headers], [الرصيد
الافتتاحي]])=1,قيمة_القرض,IF(أقساط_تسديد_القروض[[#This Row],[تاريخ
الدفع]]="",0,INDEX(أقساط_تسديد_القروض[], ROW()-4,8)))</f>
        <v>56893.113946740581</v>
      </c>
      <c r="E304" s="22">
        <f ca="1">IF(القيم_التي_تم_إدخالها,IF(ROW()-ROW(أقساط_تسديد_القروض[[#Headers], [الفائدة]])=1,-IPMT(معدل_الفائدة/12,1,مدة_القرض-ROWS($C$4:C304)+1,أقساط_تسديد_القروض[[#This Row],[الرصيد
الافتتاحي]]),IFERROR(-IPMT(معدل_الفائدة/12,1,أقساط_تسديد_القروض[[#This Row],[المبلغ
المتبقي]],D305),0)),0)</f>
        <v>233.56885559233771</v>
      </c>
      <c r="F304" s="22">
        <f ca="1">IFERROR(IF(AND(القيم_التي_تم_إدخالها,أقساط_تسديد_القروض[[#This Row],[تاريخ
الدفع]]&lt;&gt;""),-PPMT(معدل_الفائدة/12,1,مدة_القرض-ROWS($C$4:C304)+1,أقساط_تسديد_القروض[[#This Row],[الرصيد
الافتتاحي]]),""),0)</f>
        <v>836.5886045795263</v>
      </c>
      <c r="G304" s="22">
        <f ca="1">IF(أقساط_تسديد_القروض[[#This Row],[تاريخ
الدفع]]="",0,قيمة_ضريبة_الملكية)</f>
        <v>375</v>
      </c>
      <c r="H304" s="22">
        <f ca="1">IF(أقساط_تسديد_القروض[[#This Row],[تاريخ
الدفع]]="",0,أقساط_تسديد_القروض[[#This Row],[الفائدة]]+أقساط_تسديد_القروض[[#This Row],[رأس المال]]+أقساط_تسديد_القروض[[#This Row],[ضريبة
الملكية]])</f>
        <v>1445.1574601718639</v>
      </c>
      <c r="I304" s="22">
        <f ca="1">IF(أقساط_تسديد_القروض[[#This Row],[تاريخ
الدفع]]="",0,أقساط_تسديد_القروض[[#This Row],[الرصيد
الافتتاحي]]-أقساط_تسديد_القروض[[#This Row],[رأس المال]])</f>
        <v>56056.525342161054</v>
      </c>
      <c r="J304" s="27">
        <f ca="1">IF(أقساط_تسديد_القروض[[#This Row],[الختامي
الافتتاحي]]&gt;0,الصف_الأخير-ROW(),0)</f>
        <v>59</v>
      </c>
    </row>
    <row r="305" spans="2:10" ht="15" customHeight="1" x14ac:dyDescent="0.2">
      <c r="B305" s="26">
        <f>ROWS($B$4:B305)</f>
        <v>302</v>
      </c>
      <c r="C305" s="28">
        <f ca="1">IF(القيم_التي_تم_إدخالها,IF(أقساط_تسديد_القروض[[#This Row],[الرقم]]&lt;=مدة_القرض,IF(ROW()-ROW(أقساط_تسديد_القروض[[#Headers], [تاريخ
الدفع]])=1,بداية_القرض,IF(I304&gt;0,EDATE(C304,1),"")),""),"")</f>
        <v>52400</v>
      </c>
      <c r="D305" s="22">
        <f ca="1">IF(ROW()-ROW(أقساط_تسديد_القروض[[#Headers], [الرصيد
الافتتاحي]])=1,قيمة_القرض,IF(أقساط_تسديد_القروض[[#This Row],[تاريخ
الدفع]]="",0,INDEX(أقساط_تسديد_القروض[], ROW()-4,8)))</f>
        <v>56056.525342161054</v>
      </c>
      <c r="E305" s="22">
        <f ca="1">IF(القيم_التي_تم_إدخالها,IF(ROW()-ROW(أقساط_تسديد_القروض[[#Headers], [الفائدة]])=1,-IPMT(معدل_الفائدة/12,1,مدة_القرض-ROWS($C$4:C305)+1,أقساط_تسديد_القروض[[#This Row],[الرصيد
الافتتاحي]]),IFERROR(-IPMT(معدل_الفائدة/12,1,أقساط_تسديد_القروض[[#This Row],[المبلغ
المتبقي]],D306),0)),0)</f>
        <v>230.06854563220463</v>
      </c>
      <c r="F305" s="22">
        <f ca="1">IFERROR(IF(AND(القيم_التي_تم_إدخالها,أقساط_تسديد_القروض[[#This Row],[تاريخ
الدفع]]&lt;&gt;""),-PPMT(معدل_الفائدة/12,1,مدة_القرض-ROWS($C$4:C305)+1,أقساط_تسديد_القروض[[#This Row],[الرصيد
الافتتاحي]]),""),0)</f>
        <v>840.07439043194097</v>
      </c>
      <c r="G305" s="22">
        <f ca="1">IF(أقساط_تسديد_القروض[[#This Row],[تاريخ
الدفع]]="",0,قيمة_ضريبة_الملكية)</f>
        <v>375</v>
      </c>
      <c r="H305" s="22">
        <f ca="1">IF(أقساط_تسديد_القروض[[#This Row],[تاريخ
الدفع]]="",0,أقساط_تسديد_القروض[[#This Row],[الفائدة]]+أقساط_تسديد_القروض[[#This Row],[رأس المال]]+أقساط_تسديد_القروض[[#This Row],[ضريبة
الملكية]])</f>
        <v>1445.1429360641455</v>
      </c>
      <c r="I305" s="22">
        <f ca="1">IF(أقساط_تسديد_القروض[[#This Row],[تاريخ
الدفع]]="",0,أقساط_تسديد_القروض[[#This Row],[الرصيد
الافتتاحي]]-أقساط_تسديد_القروض[[#This Row],[رأس المال]])</f>
        <v>55216.450951729115</v>
      </c>
      <c r="J305" s="27">
        <f ca="1">IF(أقساط_تسديد_القروض[[#This Row],[الختامي
الافتتاحي]]&gt;0,الصف_الأخير-ROW(),0)</f>
        <v>58</v>
      </c>
    </row>
    <row r="306" spans="2:10" ht="15" customHeight="1" x14ac:dyDescent="0.2">
      <c r="B306" s="26">
        <f>ROWS($B$4:B306)</f>
        <v>303</v>
      </c>
      <c r="C306" s="28">
        <f ca="1">IF(القيم_التي_تم_إدخالها,IF(أقساط_تسديد_القروض[[#This Row],[الرقم]]&lt;=مدة_القرض,IF(ROW()-ROW(أقساط_تسديد_القروض[[#Headers], [تاريخ
الدفع]])=1,بداية_القرض,IF(I305&gt;0,EDATE(C305,1),"")),""),"")</f>
        <v>52430</v>
      </c>
      <c r="D306" s="22">
        <f ca="1">IF(ROW()-ROW(أقساط_تسديد_القروض[[#Headers], [الرصيد
الافتتاحي]])=1,قيمة_القرض,IF(أقساط_تسديد_القروض[[#This Row],[تاريخ
الدفع]]="",0,INDEX(أقساط_تسديد_القروض[], ROW()-4,8)))</f>
        <v>55216.450951729115</v>
      </c>
      <c r="E306" s="22">
        <f ca="1">IF(القيم_التي_تم_إدخالها,IF(ROW()-ROW(أقساط_تسديد_القروض[[#Headers], [الفائدة]])=1,-IPMT(معدل_الفائدة/12,1,مدة_القرض-ROWS($C$4:C306)+1,أقساط_تسديد_القروض[[#This Row],[الرصيد
الافتتاحي]]),IFERROR(-IPMT(معدل_الفائدة/12,1,أقساط_تسديد_القروض[[#This Row],[المبلغ
المتبقي]],D307),0)),0)</f>
        <v>226.55365104723765</v>
      </c>
      <c r="F306" s="22">
        <f ca="1">IFERROR(IF(AND(القيم_التي_تم_إدخالها,أقساط_تسديد_القروض[[#This Row],[تاريخ
الدفع]]&lt;&gt;""),-PPMT(معدل_الفائدة/12,1,مدة_القرض-ROWS($C$4:C306)+1,أقساط_تسديد_القروض[[#This Row],[الرصيد
الافتتاحي]]),""),0)</f>
        <v>843.57470039207385</v>
      </c>
      <c r="G306" s="22">
        <f ca="1">IF(أقساط_تسديد_القروض[[#This Row],[تاريخ
الدفع]]="",0,قيمة_ضريبة_الملكية)</f>
        <v>375</v>
      </c>
      <c r="H306" s="22">
        <f ca="1">IF(أقساط_تسديد_القروض[[#This Row],[تاريخ
الدفع]]="",0,أقساط_تسديد_القروض[[#This Row],[الفائدة]]+أقساط_تسديد_القروض[[#This Row],[رأس المال]]+أقساط_تسديد_القروض[[#This Row],[ضريبة
الملكية]])</f>
        <v>1445.1283514393115</v>
      </c>
      <c r="I306" s="22">
        <f ca="1">IF(أقساط_تسديد_القروض[[#This Row],[تاريخ
الدفع]]="",0,أقساط_تسديد_القروض[[#This Row],[الرصيد
الافتتاحي]]-أقساط_تسديد_القروض[[#This Row],[رأس المال]])</f>
        <v>54372.876251337038</v>
      </c>
      <c r="J306" s="27">
        <f ca="1">IF(أقساط_تسديد_القروض[[#This Row],[الختامي
الافتتاحي]]&gt;0,الصف_الأخير-ROW(),0)</f>
        <v>57</v>
      </c>
    </row>
    <row r="307" spans="2:10" ht="15" customHeight="1" x14ac:dyDescent="0.2">
      <c r="B307" s="26">
        <f>ROWS($B$4:B307)</f>
        <v>304</v>
      </c>
      <c r="C307" s="28">
        <f ca="1">IF(القيم_التي_تم_إدخالها,IF(أقساط_تسديد_القروض[[#This Row],[الرقم]]&lt;=مدة_القرض,IF(ROW()-ROW(أقساط_تسديد_القروض[[#Headers], [تاريخ
الدفع]])=1,بداية_القرض,IF(I306&gt;0,EDATE(C306,1),"")),""),"")</f>
        <v>52461</v>
      </c>
      <c r="D307" s="22">
        <f ca="1">IF(ROW()-ROW(أقساط_تسديد_القروض[[#Headers], [الرصيد
الافتتاحي]])=1,قيمة_القرض,IF(أقساط_تسديد_القروض[[#This Row],[تاريخ
الدفع]]="",0,INDEX(أقساط_تسديد_القروض[], ROW()-4,8)))</f>
        <v>54372.876251337038</v>
      </c>
      <c r="E307" s="22">
        <f ca="1">IF(القيم_التي_تم_إدخالها,IF(ROW()-ROW(أقساط_تسديد_القروض[[#Headers], [الفائدة]])=1,-IPMT(معدل_الفائدة/12,1,مدة_القرض-ROWS($C$4:C307)+1,أقساط_تسديد_القروض[[#This Row],[الرصيد
الافتتاحي]]),IFERROR(-IPMT(معدل_الفائدة/12,1,أقساط_تسديد_القروض[[#This Row],[المبلغ
المتبقي]],D308),0)),0)</f>
        <v>223.02411106816666</v>
      </c>
      <c r="F307" s="22">
        <f ca="1">IFERROR(IF(AND(القيم_التي_تم_إدخالها,أقساط_تسديد_القروض[[#This Row],[تاريخ
الدفع]]&lt;&gt;""),-PPMT(معدل_الفائدة/12,1,مدة_القرض-ROWS($C$4:C307)+1,أقساط_تسديد_القروض[[#This Row],[الرصيد
الافتتاحي]]),""),0)</f>
        <v>847.08959497704097</v>
      </c>
      <c r="G307" s="22">
        <f ca="1">IF(أقساط_تسديد_القروض[[#This Row],[تاريخ
الدفع]]="",0,قيمة_ضريبة_الملكية)</f>
        <v>375</v>
      </c>
      <c r="H307" s="22">
        <f ca="1">IF(أقساط_تسديد_القروض[[#This Row],[تاريخ
الدفع]]="",0,أقساط_تسديد_القروض[[#This Row],[الفائدة]]+أقساط_تسديد_القروض[[#This Row],[رأس المال]]+أقساط_تسديد_القروض[[#This Row],[ضريبة
الملكية]])</f>
        <v>1445.1137060452077</v>
      </c>
      <c r="I307" s="22">
        <f ca="1">IF(أقساط_تسديد_القروض[[#This Row],[تاريخ
الدفع]]="",0,أقساط_تسديد_القروض[[#This Row],[الرصيد
الافتتاحي]]-أقساط_تسديد_القروض[[#This Row],[رأس المال]])</f>
        <v>53525.786656359996</v>
      </c>
      <c r="J307" s="27">
        <f ca="1">IF(أقساط_تسديد_القروض[[#This Row],[الختامي
الافتتاحي]]&gt;0,الصف_الأخير-ROW(),0)</f>
        <v>56</v>
      </c>
    </row>
    <row r="308" spans="2:10" ht="15" customHeight="1" x14ac:dyDescent="0.2">
      <c r="B308" s="26">
        <f>ROWS($B$4:B308)</f>
        <v>305</v>
      </c>
      <c r="C308" s="28">
        <f ca="1">IF(القيم_التي_تم_إدخالها,IF(أقساط_تسديد_القروض[[#This Row],[الرقم]]&lt;=مدة_القرض,IF(ROW()-ROW(أقساط_تسديد_القروض[[#Headers], [تاريخ
الدفع]])=1,بداية_القرض,IF(I307&gt;0,EDATE(C307,1),"")),""),"")</f>
        <v>52492</v>
      </c>
      <c r="D308" s="22">
        <f ca="1">IF(ROW()-ROW(أقساط_تسديد_القروض[[#Headers], [الرصيد
الافتتاحي]])=1,قيمة_القرض,IF(أقساط_تسديد_القروض[[#This Row],[تاريخ
الدفع]]="",0,INDEX(أقساط_تسديد_القروض[], ROW()-4,8)))</f>
        <v>53525.786656359996</v>
      </c>
      <c r="E308" s="22">
        <f ca="1">IF(القيم_التي_تم_إدخالها,IF(ROW()-ROW(أقساط_تسديد_القروض[[#Headers], [الفائدة]])=1,-IPMT(معدل_الفائدة/12,1,مدة_القرض-ROWS($C$4:C308)+1,أقساط_تسديد_القروض[[#This Row],[الرصيد
الافتتاحي]]),IFERROR(-IPMT(معدل_الفائدة/12,1,أقساط_تسديد_القروض[[#This Row],[المبلغ
المتبقي]],D309),0)),0)</f>
        <v>219.47986467251619</v>
      </c>
      <c r="F308" s="22">
        <f ca="1">IFERROR(IF(AND(القيم_التي_تم_إدخالها,أقساط_تسديد_القروض[[#This Row],[تاريخ
الدفع]]&lt;&gt;""),-PPMT(معدل_الفائدة/12,1,مدة_القرض-ROWS($C$4:C308)+1,أقساط_تسديد_القروض[[#This Row],[الرصيد
الافتتاحي]]),""),0)</f>
        <v>850.61913495611191</v>
      </c>
      <c r="G308" s="22">
        <f ca="1">IF(أقساط_تسديد_القروض[[#This Row],[تاريخ
الدفع]]="",0,قيمة_ضريبة_الملكية)</f>
        <v>375</v>
      </c>
      <c r="H308" s="22">
        <f ca="1">IF(أقساط_تسديد_القروض[[#This Row],[تاريخ
الدفع]]="",0,أقساط_تسديد_القروض[[#This Row],[الفائدة]]+أقساط_تسديد_القروض[[#This Row],[رأس المال]]+أقساط_تسديد_القروض[[#This Row],[ضريبة
الملكية]])</f>
        <v>1445.098999628628</v>
      </c>
      <c r="I308" s="22">
        <f ca="1">IF(أقساط_تسديد_القروض[[#This Row],[تاريخ
الدفع]]="",0,أقساط_تسديد_القروض[[#This Row],[الرصيد
الافتتاحي]]-أقساط_تسديد_القروض[[#This Row],[رأس المال]])</f>
        <v>52675.167521403884</v>
      </c>
      <c r="J308" s="27">
        <f ca="1">IF(أقساط_تسديد_القروض[[#This Row],[الختامي
الافتتاحي]]&gt;0,الصف_الأخير-ROW(),0)</f>
        <v>55</v>
      </c>
    </row>
    <row r="309" spans="2:10" ht="15" customHeight="1" x14ac:dyDescent="0.2">
      <c r="B309" s="26">
        <f>ROWS($B$4:B309)</f>
        <v>306</v>
      </c>
      <c r="C309" s="28">
        <f ca="1">IF(القيم_التي_تم_إدخالها,IF(أقساط_تسديد_القروض[[#This Row],[الرقم]]&lt;=مدة_القرض,IF(ROW()-ROW(أقساط_تسديد_القروض[[#Headers], [تاريخ
الدفع]])=1,بداية_القرض,IF(I308&gt;0,EDATE(C308,1),"")),""),"")</f>
        <v>52522</v>
      </c>
      <c r="D309" s="22">
        <f ca="1">IF(ROW()-ROW(أقساط_تسديد_القروض[[#Headers], [الرصيد
الافتتاحي]])=1,قيمة_القرض,IF(أقساط_تسديد_القروض[[#This Row],[تاريخ
الدفع]]="",0,INDEX(أقساط_تسديد_القروض[], ROW()-4,8)))</f>
        <v>52675.167521403884</v>
      </c>
      <c r="E309" s="22">
        <f ca="1">IF(القيم_التي_تم_إدخالها,IF(ROW()-ROW(أقساط_تسديد_القروض[[#Headers], [الفائدة]])=1,-IPMT(معدل_الفائدة/12,1,مدة_القرض-ROWS($C$4:C309)+1,أقساط_تسديد_القروض[[#This Row],[الرصيد
الافتتاحي]]),IFERROR(-IPMT(معدل_الفائدة/12,1,أقساط_تسديد_القروض[[#This Row],[المبلغ
المتبقي]],D310),0)),0)</f>
        <v>215.9208505835505</v>
      </c>
      <c r="F309" s="22">
        <f ca="1">IFERROR(IF(AND(القيم_التي_تم_إدخالها,أقساط_تسديد_القروض[[#This Row],[تاريخ
الدفع]]&lt;&gt;""),-PPMT(معدل_الفائدة/12,1,مدة_القرض-ROWS($C$4:C309)+1,أقساط_تسديد_القروض[[#This Row],[الرصيد
الافتتاحي]]),""),0)</f>
        <v>854.16338135176238</v>
      </c>
      <c r="G309" s="22">
        <f ca="1">IF(أقساط_تسديد_القروض[[#This Row],[تاريخ
الدفع]]="",0,قيمة_ضريبة_الملكية)</f>
        <v>375</v>
      </c>
      <c r="H309" s="22">
        <f ca="1">IF(أقساط_تسديد_القروض[[#This Row],[تاريخ
الدفع]]="",0,أقساط_تسديد_القروض[[#This Row],[الفائدة]]+أقساط_تسديد_القروض[[#This Row],[رأس المال]]+أقساط_تسديد_القروض[[#This Row],[ضريبة
الملكية]])</f>
        <v>1445.0842319353128</v>
      </c>
      <c r="I309" s="22">
        <f ca="1">IF(أقساط_تسديد_القروض[[#This Row],[تاريخ
الدفع]]="",0,أقساط_تسديد_القروض[[#This Row],[الرصيد
الافتتاحي]]-أقساط_تسديد_القروض[[#This Row],[رأس المال]])</f>
        <v>51821.004140052122</v>
      </c>
      <c r="J309" s="27">
        <f ca="1">IF(أقساط_تسديد_القروض[[#This Row],[الختامي
الافتتاحي]]&gt;0,الصف_الأخير-ROW(),0)</f>
        <v>54</v>
      </c>
    </row>
    <row r="310" spans="2:10" ht="15" customHeight="1" x14ac:dyDescent="0.2">
      <c r="B310" s="26">
        <f>ROWS($B$4:B310)</f>
        <v>307</v>
      </c>
      <c r="C310" s="28">
        <f ca="1">IF(القيم_التي_تم_إدخالها,IF(أقساط_تسديد_القروض[[#This Row],[الرقم]]&lt;=مدة_القرض,IF(ROW()-ROW(أقساط_تسديد_القروض[[#Headers], [تاريخ
الدفع]])=1,بداية_القرض,IF(I309&gt;0,EDATE(C309,1),"")),""),"")</f>
        <v>52553</v>
      </c>
      <c r="D310" s="22">
        <f ca="1">IF(ROW()-ROW(أقساط_تسديد_القروض[[#Headers], [الرصيد
الافتتاحي]])=1,قيمة_القرض,IF(أقساط_تسديد_القروض[[#This Row],[تاريخ
الدفع]]="",0,INDEX(أقساط_تسديد_القروض[], ROW()-4,8)))</f>
        <v>51821.004140052122</v>
      </c>
      <c r="E310" s="22">
        <f ca="1">IF(القيم_التي_تم_إدخالها,IF(ROW()-ROW(أقساط_تسديد_القروض[[#Headers], [الفائدة]])=1,-IPMT(معدل_الفائدة/12,1,مدة_القرض-ROWS($C$4:C310)+1,أقساط_تسديد_القروض[[#This Row],[الرصيد
الافتتاحي]]),IFERROR(-IPMT(معدل_الفائدة/12,1,أقساط_تسديد_القروض[[#This Row],[المبلغ
المتبقي]],D311),0)),0)</f>
        <v>212.34700726921412</v>
      </c>
      <c r="F310" s="22">
        <f ca="1">IFERROR(IF(AND(القيم_التي_تم_إدخالها,أقساط_تسديد_القروض[[#This Row],[تاريخ
الدفع]]&lt;&gt;""),-PPMT(معدل_الفائدة/12,1,مدة_القرض-ROWS($C$4:C310)+1,أقساط_تسديد_القروض[[#This Row],[الرصيد
الافتتاحي]]),""),0)</f>
        <v>857.72239544072806</v>
      </c>
      <c r="G310" s="22">
        <f ca="1">IF(أقساط_تسديد_القروض[[#This Row],[تاريخ
الدفع]]="",0,قيمة_ضريبة_الملكية)</f>
        <v>375</v>
      </c>
      <c r="H310" s="22">
        <f ca="1">IF(أقساط_تسديد_القروض[[#This Row],[تاريخ
الدفع]]="",0,أقساط_تسديد_القروض[[#This Row],[الفائدة]]+أقساط_تسديد_القروض[[#This Row],[رأس المال]]+أقساط_تسديد_القروض[[#This Row],[ضريبة
الملكية]])</f>
        <v>1445.0694027099421</v>
      </c>
      <c r="I310" s="22">
        <f ca="1">IF(أقساط_تسديد_القروض[[#This Row],[تاريخ
الدفع]]="",0,أقساط_تسديد_القروض[[#This Row],[الرصيد
الافتتاحي]]-أقساط_تسديد_القروض[[#This Row],[رأس المال]])</f>
        <v>50963.281744611391</v>
      </c>
      <c r="J310" s="27">
        <f ca="1">IF(أقساط_تسديد_القروض[[#This Row],[الختامي
الافتتاحي]]&gt;0,الصف_الأخير-ROW(),0)</f>
        <v>53</v>
      </c>
    </row>
    <row r="311" spans="2:10" ht="15" customHeight="1" x14ac:dyDescent="0.2">
      <c r="B311" s="26">
        <f>ROWS($B$4:B311)</f>
        <v>308</v>
      </c>
      <c r="C311" s="28">
        <f ca="1">IF(القيم_التي_تم_إدخالها,IF(أقساط_تسديد_القروض[[#This Row],[الرقم]]&lt;=مدة_القرض,IF(ROW()-ROW(أقساط_تسديد_القروض[[#Headers], [تاريخ
الدفع]])=1,بداية_القرض,IF(I310&gt;0,EDATE(C310,1),"")),""),"")</f>
        <v>52583</v>
      </c>
      <c r="D311" s="22">
        <f ca="1">IF(ROW()-ROW(أقساط_تسديد_القروض[[#Headers], [الرصيد
الافتتاحي]])=1,قيمة_القرض,IF(أقساط_تسديد_القروض[[#This Row],[تاريخ
الدفع]]="",0,INDEX(أقساط_تسديد_القروض[], ROW()-4,8)))</f>
        <v>50963.281744611391</v>
      </c>
      <c r="E311" s="22">
        <f ca="1">IF(القيم_التي_تم_إدخالها,IF(ROW()-ROW(أقساط_تسديد_القروض[[#Headers], [الفائدة]])=1,-IPMT(معدل_الفائدة/12,1,مدة_القرض-ROWS($C$4:C311)+1,أقساط_تسديد_القروض[[#This Row],[الرصيد
الافتتاحي]]),IFERROR(-IPMT(معدل_الفائدة/12,1,أقساط_تسديد_القروض[[#This Row],[المبلغ
المتبقي]],D312),0)),0)</f>
        <v>208.75827294106801</v>
      </c>
      <c r="F311" s="22">
        <f ca="1">IFERROR(IF(AND(القيم_التي_تم_إدخالها,أقساط_تسديد_القروض[[#This Row],[تاريخ
الدفع]]&lt;&gt;""),-PPMT(معدل_الفائدة/12,1,مدة_القرض-ROWS($C$4:C311)+1,أقساط_تسديد_القروض[[#This Row],[الرصيد
الافتتاحي]]),""),0)</f>
        <v>861.29623875506434</v>
      </c>
      <c r="G311" s="22">
        <f ca="1">IF(أقساط_تسديد_القروض[[#This Row],[تاريخ
الدفع]]="",0,قيمة_ضريبة_الملكية)</f>
        <v>375</v>
      </c>
      <c r="H311" s="22">
        <f ca="1">IF(أقساط_تسديد_القروض[[#This Row],[تاريخ
الدفع]]="",0,أقساط_تسديد_القروض[[#This Row],[الفائدة]]+أقساط_تسديد_القروض[[#This Row],[رأس المال]]+أقساط_تسديد_القروض[[#This Row],[ضريبة
الملكية]])</f>
        <v>1445.0545116961323</v>
      </c>
      <c r="I311" s="22">
        <f ca="1">IF(أقساط_تسديد_القروض[[#This Row],[تاريخ
الدفع]]="",0,أقساط_تسديد_القروض[[#This Row],[الرصيد
الافتتاحي]]-أقساط_تسديد_القروض[[#This Row],[رأس المال]])</f>
        <v>50101.985505856326</v>
      </c>
      <c r="J311" s="27">
        <f ca="1">IF(أقساط_تسديد_القروض[[#This Row],[الختامي
الافتتاحي]]&gt;0,الصف_الأخير-ROW(),0)</f>
        <v>52</v>
      </c>
    </row>
    <row r="312" spans="2:10" ht="15" customHeight="1" x14ac:dyDescent="0.2">
      <c r="B312" s="26">
        <f>ROWS($B$4:B312)</f>
        <v>309</v>
      </c>
      <c r="C312" s="28">
        <f ca="1">IF(القيم_التي_تم_إدخالها,IF(أقساط_تسديد_القروض[[#This Row],[الرقم]]&lt;=مدة_القرض,IF(ROW()-ROW(أقساط_تسديد_القروض[[#Headers], [تاريخ
الدفع]])=1,بداية_القرض,IF(I311&gt;0,EDATE(C311,1),"")),""),"")</f>
        <v>52614</v>
      </c>
      <c r="D312" s="22">
        <f ca="1">IF(ROW()-ROW(أقساط_تسديد_القروض[[#Headers], [الرصيد
الافتتاحي]])=1,قيمة_القرض,IF(أقساط_تسديد_القروض[[#This Row],[تاريخ
الدفع]]="",0,INDEX(أقساط_تسديد_القروض[], ROW()-4,8)))</f>
        <v>50101.985505856326</v>
      </c>
      <c r="E312" s="22">
        <f ca="1">IF(القيم_التي_تم_إدخالها,IF(ROW()-ROW(أقساط_تسديد_القروض[[#Headers], [الفائدة]])=1,-IPMT(معدل_الفائدة/12,1,مدة_القرض-ROWS($C$4:C312)+1,أقساط_تسديد_القروض[[#This Row],[الرصيد
الافتتاحي]]),IFERROR(-IPMT(معدل_الفائدة/12,1,أقساط_تسديد_القروض[[#This Row],[المبلغ
المتبقي]],D313),0)),0)</f>
        <v>205.15458555322132</v>
      </c>
      <c r="F312" s="22">
        <f ca="1">IFERROR(IF(AND(القيم_التي_تم_إدخالها,أقساط_تسديد_القروض[[#This Row],[تاريخ
الدفع]]&lt;&gt;""),-PPMT(معدل_الفائدة/12,1,مدة_القرض-ROWS($C$4:C312)+1,أقساط_تسديد_القروض[[#This Row],[الرصيد
الافتتاحي]]),""),0)</f>
        <v>864.88497308321053</v>
      </c>
      <c r="G312" s="22">
        <f ca="1">IF(أقساط_تسديد_القروض[[#This Row],[تاريخ
الدفع]]="",0,قيمة_ضريبة_الملكية)</f>
        <v>375</v>
      </c>
      <c r="H312" s="22">
        <f ca="1">IF(أقساط_تسديد_القروض[[#This Row],[تاريخ
الدفع]]="",0,أقساط_تسديد_القروض[[#This Row],[الفائدة]]+أقساط_تسديد_القروض[[#This Row],[رأس المال]]+أقساط_تسديد_القروض[[#This Row],[ضريبة
الملكية]])</f>
        <v>1445.0395586364318</v>
      </c>
      <c r="I312" s="22">
        <f ca="1">IF(أقساط_تسديد_القروض[[#This Row],[تاريخ
الدفع]]="",0,أقساط_تسديد_القروض[[#This Row],[الرصيد
الافتتاحي]]-أقساط_تسديد_القروض[[#This Row],[رأس المال]])</f>
        <v>49237.100532773118</v>
      </c>
      <c r="J312" s="27">
        <f ca="1">IF(أقساط_تسديد_القروض[[#This Row],[الختامي
الافتتاحي]]&gt;0,الصف_الأخير-ROW(),0)</f>
        <v>51</v>
      </c>
    </row>
    <row r="313" spans="2:10" ht="15" customHeight="1" x14ac:dyDescent="0.2">
      <c r="B313" s="26">
        <f>ROWS($B$4:B313)</f>
        <v>310</v>
      </c>
      <c r="C313" s="28">
        <f ca="1">IF(القيم_التي_تم_إدخالها,IF(أقساط_تسديد_القروض[[#This Row],[الرقم]]&lt;=مدة_القرض,IF(ROW()-ROW(أقساط_تسديد_القروض[[#Headers], [تاريخ
الدفع]])=1,بداية_القرض,IF(I312&gt;0,EDATE(C312,1),"")),""),"")</f>
        <v>52645</v>
      </c>
      <c r="D313" s="22">
        <f ca="1">IF(ROW()-ROW(أقساط_تسديد_القروض[[#Headers], [الرصيد
الافتتاحي]])=1,قيمة_القرض,IF(أقساط_تسديد_القروض[[#This Row],[تاريخ
الدفع]]="",0,INDEX(أقساط_تسديد_القروض[], ROW()-4,8)))</f>
        <v>49237.100532773118</v>
      </c>
      <c r="E313" s="22">
        <f ca="1">IF(القيم_التي_تم_إدخالها,IF(ROW()-ROW(أقساط_تسديد_القروض[[#Headers], [الفائدة]])=1,-IPMT(معدل_الفائدة/12,1,مدة_القرض-ROWS($C$4:C313)+1,أقساط_تسديد_القروض[[#This Row],[الرصيد
الافتتاحي]]),IFERROR(-IPMT(معدل_الفائدة/12,1,أقساط_تسديد_القروض[[#This Row],[المبلغ
المتبقي]],D314),0)),0)</f>
        <v>201.53588280125859</v>
      </c>
      <c r="F313" s="22">
        <f ca="1">IFERROR(IF(AND(القيم_التي_تم_إدخالها,أقساط_تسديد_القروض[[#This Row],[تاريخ
الدفع]]&lt;&gt;""),-PPMT(معدل_الفائدة/12,1,مدة_القرض-ROWS($C$4:C313)+1,أقساط_تسديد_القروض[[#This Row],[الرصيد
الافتتاحي]]),""),0)</f>
        <v>868.48866047105741</v>
      </c>
      <c r="G313" s="22">
        <f ca="1">IF(أقساط_تسديد_القروض[[#This Row],[تاريخ
الدفع]]="",0,قيمة_ضريبة_الملكية)</f>
        <v>375</v>
      </c>
      <c r="H313" s="22">
        <f ca="1">IF(أقساط_تسديد_القروض[[#This Row],[تاريخ
الدفع]]="",0,أقساط_تسديد_القروض[[#This Row],[الفائدة]]+أقساط_تسديد_القروض[[#This Row],[رأس المال]]+أقساط_تسديد_القروض[[#This Row],[ضريبة
الملكية]])</f>
        <v>1445.0245432723159</v>
      </c>
      <c r="I313" s="22">
        <f ca="1">IF(أقساط_تسديد_القروض[[#This Row],[تاريخ
الدفع]]="",0,أقساط_تسديد_القروض[[#This Row],[الرصيد
الافتتاحي]]-أقساط_تسديد_القروض[[#This Row],[رأس المال]])</f>
        <v>48368.611872302063</v>
      </c>
      <c r="J313" s="27">
        <f ca="1">IF(أقساط_تسديد_القروض[[#This Row],[الختامي
الافتتاحي]]&gt;0,الصف_الأخير-ROW(),0)</f>
        <v>50</v>
      </c>
    </row>
    <row r="314" spans="2:10" ht="15" customHeight="1" x14ac:dyDescent="0.2">
      <c r="B314" s="26">
        <f>ROWS($B$4:B314)</f>
        <v>311</v>
      </c>
      <c r="C314" s="28">
        <f ca="1">IF(القيم_التي_تم_إدخالها,IF(أقساط_تسديد_القروض[[#This Row],[الرقم]]&lt;=مدة_القرض,IF(ROW()-ROW(أقساط_تسديد_القروض[[#Headers], [تاريخ
الدفع]])=1,بداية_القرض,IF(I313&gt;0,EDATE(C313,1),"")),""),"")</f>
        <v>52674</v>
      </c>
      <c r="D314" s="22">
        <f ca="1">IF(ROW()-ROW(أقساط_تسديد_القروض[[#Headers], [الرصيد
الافتتاحي]])=1,قيمة_القرض,IF(أقساط_تسديد_القروض[[#This Row],[تاريخ
الدفع]]="",0,INDEX(أقساط_تسديد_القروض[], ROW()-4,8)))</f>
        <v>48368.611872302063</v>
      </c>
      <c r="E314" s="22">
        <f ca="1">IF(القيم_التي_تم_إدخالها,IF(ROW()-ROW(أقساط_تسديد_القروض[[#Headers], [الفائدة]])=1,-IPMT(معدل_الفائدة/12,1,مدة_القرض-ROWS($C$4:C314)+1,أقساط_تسديد_القروض[[#This Row],[الرصيد
الافتتاحي]]),IFERROR(-IPMT(معدل_الفائدة/12,1,أقساط_تسديد_القروض[[#This Row],[المبلغ
المتبقي]],D315),0)),0)</f>
        <v>197.90210212116267</v>
      </c>
      <c r="F314" s="22">
        <f ca="1">IFERROR(IF(AND(القيم_التي_تم_إدخالها,أقساط_تسديد_القروض[[#This Row],[تاريخ
الدفع]]&lt;&gt;""),-PPMT(معدل_الفائدة/12,1,مدة_القرض-ROWS($C$4:C314)+1,أقساط_تسديد_القروض[[#This Row],[الرصيد
الافتتاحي]]),""),0)</f>
        <v>872.10736322302</v>
      </c>
      <c r="G314" s="22">
        <f ca="1">IF(أقساط_تسديد_القروض[[#This Row],[تاريخ
الدفع]]="",0,قيمة_ضريبة_الملكية)</f>
        <v>375</v>
      </c>
      <c r="H314" s="22">
        <f ca="1">IF(أقساط_تسديد_القروض[[#This Row],[تاريخ
الدفع]]="",0,أقساط_تسديد_القروض[[#This Row],[الفائدة]]+أقساط_تسديد_القروض[[#This Row],[رأس المال]]+أقساط_تسديد_القروض[[#This Row],[ضريبة
الملكية]])</f>
        <v>1445.0094653441827</v>
      </c>
      <c r="I314" s="22">
        <f ca="1">IF(أقساط_تسديد_القروض[[#This Row],[تاريخ
الدفع]]="",0,أقساط_تسديد_القروض[[#This Row],[الرصيد
الافتتاحي]]-أقساط_تسديد_القروض[[#This Row],[رأس المال]])</f>
        <v>47496.504509079045</v>
      </c>
      <c r="J314" s="27">
        <f ca="1">IF(أقساط_تسديد_القروض[[#This Row],[الختامي
الافتتاحي]]&gt;0,الصف_الأخير-ROW(),0)</f>
        <v>49</v>
      </c>
    </row>
    <row r="315" spans="2:10" ht="15" customHeight="1" x14ac:dyDescent="0.2">
      <c r="B315" s="26">
        <f>ROWS($B$4:B315)</f>
        <v>312</v>
      </c>
      <c r="C315" s="28">
        <f ca="1">IF(القيم_التي_تم_إدخالها,IF(أقساط_تسديد_القروض[[#This Row],[الرقم]]&lt;=مدة_القرض,IF(ROW()-ROW(أقساط_تسديد_القروض[[#Headers], [تاريخ
الدفع]])=1,بداية_القرض,IF(I314&gt;0,EDATE(C314,1),"")),""),"")</f>
        <v>52705</v>
      </c>
      <c r="D315" s="22">
        <f ca="1">IF(ROW()-ROW(أقساط_تسديد_القروض[[#Headers], [الرصيد
الافتتاحي]])=1,قيمة_القرض,IF(أقساط_تسديد_القروض[[#This Row],[تاريخ
الدفع]]="",0,INDEX(أقساط_تسديد_القروض[], ROW()-4,8)))</f>
        <v>47496.504509079045</v>
      </c>
      <c r="E315" s="22">
        <f ca="1">IF(القيم_التي_تم_إدخالها,IF(ROW()-ROW(أقساط_تسديد_القروض[[#Headers], [الفائدة]])=1,-IPMT(معدل_الفائدة/12,1,مدة_القرض-ROWS($C$4:C315)+1,أقساط_تسديد_القروض[[#This Row],[الرصيد
الافتتاحي]]),IFERROR(-IPMT(معدل_الفائدة/12,1,أقساط_تسديد_القروض[[#This Row],[المبلغ
المتبقي]],D316),0)),0)</f>
        <v>194.25318068823304</v>
      </c>
      <c r="F315" s="22">
        <f ca="1">IFERROR(IF(AND(القيم_التي_تم_إدخالها,أقساط_تسديد_القروض[[#This Row],[تاريخ
الدفع]]&lt;&gt;""),-PPMT(معدل_الفائدة/12,1,مدة_القرض-ROWS($C$4:C315)+1,أقساط_تسديد_القروض[[#This Row],[الرصيد
الافتتاحي]]),""),0)</f>
        <v>875.74114390311615</v>
      </c>
      <c r="G315" s="22">
        <f ca="1">IF(أقساط_تسديد_القروض[[#This Row],[تاريخ
الدفع]]="",0,قيمة_ضريبة_الملكية)</f>
        <v>375</v>
      </c>
      <c r="H315" s="22">
        <f ca="1">IF(أقساط_تسديد_القروض[[#This Row],[تاريخ
الدفع]]="",0,أقساط_تسديد_القروض[[#This Row],[الفائدة]]+أقساط_تسديد_القروض[[#This Row],[رأس المال]]+أقساط_تسديد_القروض[[#This Row],[ضريبة
الملكية]])</f>
        <v>1444.9943245913491</v>
      </c>
      <c r="I315" s="22">
        <f ca="1">IF(أقساط_تسديد_القروض[[#This Row],[تاريخ
الدفع]]="",0,أقساط_تسديد_القروض[[#This Row],[الرصيد
الافتتاحي]]-أقساط_تسديد_القروض[[#This Row],[رأس المال]])</f>
        <v>46620.763365175932</v>
      </c>
      <c r="J315" s="27">
        <f ca="1">IF(أقساط_تسديد_القروض[[#This Row],[الختامي
الافتتاحي]]&gt;0,الصف_الأخير-ROW(),0)</f>
        <v>48</v>
      </c>
    </row>
    <row r="316" spans="2:10" ht="15" customHeight="1" x14ac:dyDescent="0.2">
      <c r="B316" s="26">
        <f>ROWS($B$4:B316)</f>
        <v>313</v>
      </c>
      <c r="C316" s="28">
        <f ca="1">IF(القيم_التي_تم_إدخالها,IF(أقساط_تسديد_القروض[[#This Row],[الرقم]]&lt;=مدة_القرض,IF(ROW()-ROW(أقساط_تسديد_القروض[[#Headers], [تاريخ
الدفع]])=1,بداية_القرض,IF(I315&gt;0,EDATE(C315,1),"")),""),"")</f>
        <v>52735</v>
      </c>
      <c r="D316" s="22">
        <f ca="1">IF(ROW()-ROW(أقساط_تسديد_القروض[[#Headers], [الرصيد
الافتتاحي]])=1,قيمة_القرض,IF(أقساط_تسديد_القروض[[#This Row],[تاريخ
الدفع]]="",0,INDEX(أقساط_تسديد_القروض[], ROW()-4,8)))</f>
        <v>46620.763365175932</v>
      </c>
      <c r="E316" s="22">
        <f ca="1">IF(القيم_التي_تم_إدخالها,IF(ROW()-ROW(أقساط_تسديد_القروض[[#Headers], [الفائدة]])=1,-IPMT(معدل_الفائدة/12,1,مدة_القرض-ROWS($C$4:C316)+1,أقساط_تسديد_القروض[[#This Row],[الرصيد
الافتتاحي]]),IFERROR(-IPMT(معدل_الفائدة/12,1,أقساط_تسديد_القروض[[#This Row],[المبلغ
المتبقي]],D317),0)),0)</f>
        <v>190.58905541599952</v>
      </c>
      <c r="F316" s="22">
        <f ca="1">IFERROR(IF(AND(القيم_التي_تم_إدخالها,أقساط_تسديد_القروض[[#This Row],[تاريخ
الدفع]]&lt;&gt;""),-PPMT(معدل_الفائدة/12,1,مدة_القرض-ROWS($C$4:C316)+1,أقساط_تسديد_القروض[[#This Row],[الرصيد
الافتتاحي]]),""),0)</f>
        <v>879.39006533604572</v>
      </c>
      <c r="G316" s="22">
        <f ca="1">IF(أقساط_تسديد_القروض[[#This Row],[تاريخ
الدفع]]="",0,قيمة_ضريبة_الملكية)</f>
        <v>375</v>
      </c>
      <c r="H316" s="22">
        <f ca="1">IF(أقساط_تسديد_القروض[[#This Row],[تاريخ
الدفع]]="",0,أقساط_تسديد_القروض[[#This Row],[الفائدة]]+أقساط_تسديد_القروض[[#This Row],[رأس المال]]+أقساط_تسديد_القروض[[#This Row],[ضريبة
الملكية]])</f>
        <v>1444.9791207520452</v>
      </c>
      <c r="I316" s="22">
        <f ca="1">IF(أقساط_تسديد_القروض[[#This Row],[تاريخ
الدفع]]="",0,أقساط_تسديد_القروض[[#This Row],[الرصيد
الافتتاحي]]-أقساط_تسديد_القروض[[#This Row],[رأس المال]])</f>
        <v>45741.373299839885</v>
      </c>
      <c r="J316" s="27">
        <f ca="1">IF(أقساط_تسديد_القروض[[#This Row],[الختامي
الافتتاحي]]&gt;0,الصف_الأخير-ROW(),0)</f>
        <v>47</v>
      </c>
    </row>
    <row r="317" spans="2:10" ht="15" customHeight="1" x14ac:dyDescent="0.2">
      <c r="B317" s="26">
        <f>ROWS($B$4:B317)</f>
        <v>314</v>
      </c>
      <c r="C317" s="28">
        <f ca="1">IF(القيم_التي_تم_إدخالها,IF(أقساط_تسديد_القروض[[#This Row],[الرقم]]&lt;=مدة_القرض,IF(ROW()-ROW(أقساط_تسديد_القروض[[#Headers], [تاريخ
الدفع]])=1,بداية_القرض,IF(I316&gt;0,EDATE(C316,1),"")),""),"")</f>
        <v>52766</v>
      </c>
      <c r="D317" s="22">
        <f ca="1">IF(ROW()-ROW(أقساط_تسديد_القروض[[#Headers], [الرصيد
الافتتاحي]])=1,قيمة_القرض,IF(أقساط_تسديد_القروض[[#This Row],[تاريخ
الدفع]]="",0,INDEX(أقساط_تسديد_القروض[], ROW()-4,8)))</f>
        <v>45741.373299839885</v>
      </c>
      <c r="E317" s="22">
        <f ca="1">IF(القيم_التي_تم_إدخالها,IF(ROW()-ROW(أقساط_تسديد_القروض[[#Headers], [الفائدة]])=1,-IPMT(معدل_الفائدة/12,1,مدة_القرض-ROWS($C$4:C317)+1,أقساط_تسديد_القروض[[#This Row],[الرصيد
الافتتاحي]]),IFERROR(-IPMT(معدل_الفائدة/12,1,أقساط_تسديد_القروض[[#This Row],[المبلغ
المتبقي]],D318),0)),0)</f>
        <v>186.90966295513169</v>
      </c>
      <c r="F317" s="22">
        <f ca="1">IFERROR(IF(AND(القيم_التي_تم_إدخالها,أقساط_تسديد_القروض[[#This Row],[تاريخ
الدفع]]&lt;&gt;""),-PPMT(معدل_الفائدة/12,1,مدة_القرض-ROWS($C$4:C317)+1,أقساط_تسديد_القروض[[#This Row],[الرصيد
الافتتاحي]]),""),0)</f>
        <v>883.0541906082791</v>
      </c>
      <c r="G317" s="22">
        <f ca="1">IF(أقساط_تسديد_القروض[[#This Row],[تاريخ
الدفع]]="",0,قيمة_ضريبة_الملكية)</f>
        <v>375</v>
      </c>
      <c r="H317" s="22">
        <f ca="1">IF(أقساط_تسديد_القروض[[#This Row],[تاريخ
الدفع]]="",0,أقساط_تسديد_القروض[[#This Row],[الفائدة]]+أقساط_تسديد_القروض[[#This Row],[رأس المال]]+أقساط_تسديد_القروض[[#This Row],[ضريبة
الملكية]])</f>
        <v>1444.9638535634108</v>
      </c>
      <c r="I317" s="22">
        <f ca="1">IF(أقساط_تسديد_القروض[[#This Row],[تاريخ
الدفع]]="",0,أقساط_تسديد_القروض[[#This Row],[الرصيد
الافتتاحي]]-أقساط_تسديد_القروض[[#This Row],[رأس المال]])</f>
        <v>44858.319109231605</v>
      </c>
      <c r="J317" s="27">
        <f ca="1">IF(أقساط_تسديد_القروض[[#This Row],[الختامي
الافتتاحي]]&gt;0,الصف_الأخير-ROW(),0)</f>
        <v>46</v>
      </c>
    </row>
    <row r="318" spans="2:10" ht="15" customHeight="1" x14ac:dyDescent="0.2">
      <c r="B318" s="26">
        <f>ROWS($B$4:B318)</f>
        <v>315</v>
      </c>
      <c r="C318" s="28">
        <f ca="1">IF(القيم_التي_تم_إدخالها,IF(أقساط_تسديد_القروض[[#This Row],[الرقم]]&lt;=مدة_القرض,IF(ROW()-ROW(أقساط_تسديد_القروض[[#Headers], [تاريخ
الدفع]])=1,بداية_القرض,IF(I317&gt;0,EDATE(C317,1),"")),""),"")</f>
        <v>52796</v>
      </c>
      <c r="D318" s="22">
        <f ca="1">IF(ROW()-ROW(أقساط_تسديد_القروض[[#Headers], [الرصيد
الافتتاحي]])=1,قيمة_القرض,IF(أقساط_تسديد_القروض[[#This Row],[تاريخ
الدفع]]="",0,INDEX(أقساط_تسديد_القروض[], ROW()-4,8)))</f>
        <v>44858.319109231605</v>
      </c>
      <c r="E318" s="22">
        <f ca="1">IF(القيم_التي_تم_إدخالها,IF(ROW()-ROW(أقساط_تسديد_القروض[[#Headers], [الفائدة]])=1,-IPMT(معدل_الفائدة/12,1,مدة_القرض-ROWS($C$4:C318)+1,أقساط_تسديد_القروض[[#This Row],[الرصيد
الافتتاحي]]),IFERROR(-IPMT(معدل_الفائدة/12,1,أقساط_تسديد_القروض[[#This Row],[المبلغ
المتبقي]],D319),0)),0)</f>
        <v>183.21493969234359</v>
      </c>
      <c r="F318" s="22">
        <f ca="1">IFERROR(IF(AND(القيم_التي_تم_إدخالها,أقساط_تسديد_القروض[[#This Row],[تاريخ
الدفع]]&lt;&gt;""),-PPMT(معدل_الفائدة/12,1,مدة_القرض-ROWS($C$4:C318)+1,أقساط_تسديد_القروض[[#This Row],[الرصيد
الافتتاحي]]),""),0)</f>
        <v>886.73358306914702</v>
      </c>
      <c r="G318" s="22">
        <f ca="1">IF(أقساط_تسديد_القروض[[#This Row],[تاريخ
الدفع]]="",0,قيمة_ضريبة_الملكية)</f>
        <v>375</v>
      </c>
      <c r="H318" s="22">
        <f ca="1">IF(أقساط_تسديد_القروض[[#This Row],[تاريخ
الدفع]]="",0,أقساط_تسديد_القروض[[#This Row],[الفائدة]]+أقساط_تسديد_القروض[[#This Row],[رأس المال]]+أقساط_تسديد_القروض[[#This Row],[ضريبة
الملكية]])</f>
        <v>1444.9485227614905</v>
      </c>
      <c r="I318" s="22">
        <f ca="1">IF(أقساط_تسديد_القروض[[#This Row],[تاريخ
الدفع]]="",0,أقساط_تسديد_القروض[[#This Row],[الرصيد
الافتتاحي]]-أقساط_تسديد_القروض[[#This Row],[رأس المال]])</f>
        <v>43971.58552616246</v>
      </c>
      <c r="J318" s="27">
        <f ca="1">IF(أقساط_تسديد_القروض[[#This Row],[الختامي
الافتتاحي]]&gt;0,الصف_الأخير-ROW(),0)</f>
        <v>45</v>
      </c>
    </row>
    <row r="319" spans="2:10" ht="15" customHeight="1" x14ac:dyDescent="0.2">
      <c r="B319" s="26">
        <f>ROWS($B$4:B319)</f>
        <v>316</v>
      </c>
      <c r="C319" s="28">
        <f ca="1">IF(القيم_التي_تم_إدخالها,IF(أقساط_تسديد_القروض[[#This Row],[الرقم]]&lt;=مدة_القرض,IF(ROW()-ROW(أقساط_تسديد_القروض[[#Headers], [تاريخ
الدفع]])=1,بداية_القرض,IF(I318&gt;0,EDATE(C318,1),"")),""),"")</f>
        <v>52827</v>
      </c>
      <c r="D319" s="22">
        <f ca="1">IF(ROW()-ROW(أقساط_تسديد_القروض[[#Headers], [الرصيد
الافتتاحي]])=1,قيمة_القرض,IF(أقساط_تسديد_القروض[[#This Row],[تاريخ
الدفع]]="",0,INDEX(أقساط_تسديد_القروض[], ROW()-4,8)))</f>
        <v>43971.58552616246</v>
      </c>
      <c r="E319" s="22">
        <f ca="1">IF(القيم_التي_تم_إدخالها,IF(ROW()-ROW(أقساط_تسديد_القروض[[#Headers], [الفائدة]])=1,-IPMT(معدل_الفائدة/12,1,مدة_القرض-ROWS($C$4:C319)+1,أقساط_تسديد_القروض[[#This Row],[الرصيد
الافتتاحي]]),IFERROR(-IPMT(معدل_الفائدة/12,1,أقساط_تسديد_القروض[[#This Row],[المبلغ
المتبقي]],D320),0)),0)</f>
        <v>179.50482174929385</v>
      </c>
      <c r="F319" s="22">
        <f ca="1">IFERROR(IF(AND(القيم_التي_تم_إدخالها,أقساط_تسديد_القروض[[#This Row],[تاريخ
الدفع]]&lt;&gt;""),-PPMT(معدل_الفائدة/12,1,مدة_القرض-ROWS($C$4:C319)+1,أقساط_تسديد_القروض[[#This Row],[الرصيد
الافتتاحي]]),""),0)</f>
        <v>890.42830633193523</v>
      </c>
      <c r="G319" s="22">
        <f ca="1">IF(أقساط_تسديد_القروض[[#This Row],[تاريخ
الدفع]]="",0,قيمة_ضريبة_الملكية)</f>
        <v>375</v>
      </c>
      <c r="H319" s="22">
        <f ca="1">IF(أقساط_تسديد_القروض[[#This Row],[تاريخ
الدفع]]="",0,أقساط_تسديد_القروض[[#This Row],[الفائدة]]+أقساط_تسديد_القروض[[#This Row],[رأس المال]]+أقساط_تسديد_القروض[[#This Row],[ضريبة
الملكية]])</f>
        <v>1444.9331280812291</v>
      </c>
      <c r="I319" s="22">
        <f ca="1">IF(أقساط_تسديد_القروض[[#This Row],[تاريخ
الدفع]]="",0,أقساط_تسديد_القروض[[#This Row],[الرصيد
الافتتاحي]]-أقساط_تسديد_القروض[[#This Row],[رأس المال]])</f>
        <v>43081.157219830522</v>
      </c>
      <c r="J319" s="27">
        <f ca="1">IF(أقساط_تسديد_القروض[[#This Row],[الختامي
الافتتاحي]]&gt;0,الصف_الأخير-ROW(),0)</f>
        <v>44</v>
      </c>
    </row>
    <row r="320" spans="2:10" ht="15" customHeight="1" x14ac:dyDescent="0.2">
      <c r="B320" s="26">
        <f>ROWS($B$4:B320)</f>
        <v>317</v>
      </c>
      <c r="C320" s="28">
        <f ca="1">IF(القيم_التي_تم_إدخالها,IF(أقساط_تسديد_القروض[[#This Row],[الرقم]]&lt;=مدة_القرض,IF(ROW()-ROW(أقساط_تسديد_القروض[[#Headers], [تاريخ
الدفع]])=1,بداية_القرض,IF(I319&gt;0,EDATE(C319,1),"")),""),"")</f>
        <v>52858</v>
      </c>
      <c r="D320" s="22">
        <f ca="1">IF(ROW()-ROW(أقساط_تسديد_القروض[[#Headers], [الرصيد
الافتتاحي]])=1,قيمة_القرض,IF(أقساط_تسديد_القروض[[#This Row],[تاريخ
الدفع]]="",0,INDEX(أقساط_تسديد_القروض[], ROW()-4,8)))</f>
        <v>43081.157219830522</v>
      </c>
      <c r="E320" s="22">
        <f ca="1">IF(القيم_التي_تم_إدخالها,IF(ROW()-ROW(أقساط_تسديد_القروض[[#Headers], [الفائدة]])=1,-IPMT(معدل_الفائدة/12,1,مدة_القرض-ROWS($C$4:C320)+1,أقساط_تسديد_القروض[[#This Row],[الرصيد
الافتتاحي]]),IFERROR(-IPMT(معدل_الفائدة/12,1,أقساط_تسديد_القروض[[#This Row],[المبلغ
المتبقي]],D321),0)),0)</f>
        <v>175.77924498148141</v>
      </c>
      <c r="F320" s="22">
        <f ca="1">IFERROR(IF(AND(القيم_التي_تم_إدخالها,أقساط_تسديد_القروض[[#This Row],[تاريخ
الدفع]]&lt;&gt;""),-PPMT(معدل_الفائدة/12,1,مدة_القرض-ROWS($C$4:C320)+1,أقساط_تسديد_القروض[[#This Row],[الرصيد
الافتتاحي]]),""),0)</f>
        <v>894.1384242749848</v>
      </c>
      <c r="G320" s="22">
        <f ca="1">IF(أقساط_تسديد_القروض[[#This Row],[تاريخ
الدفع]]="",0,قيمة_ضريبة_الملكية)</f>
        <v>375</v>
      </c>
      <c r="H320" s="22">
        <f ca="1">IF(أقساط_تسديد_القروض[[#This Row],[تاريخ
الدفع]]="",0,أقساط_تسديد_القروض[[#This Row],[الفائدة]]+أقساط_تسديد_القروض[[#This Row],[رأس المال]]+أقساط_تسديد_القروض[[#This Row],[ضريبة
الملكية]])</f>
        <v>1444.9176692564663</v>
      </c>
      <c r="I320" s="22">
        <f ca="1">IF(أقساط_تسديد_القروض[[#This Row],[تاريخ
الدفع]]="",0,أقساط_تسديد_القروض[[#This Row],[الرصيد
الافتتاحي]]-أقساط_تسديد_القروض[[#This Row],[رأس المال]])</f>
        <v>42187.018795555538</v>
      </c>
      <c r="J320" s="27">
        <f ca="1">IF(أقساط_تسديد_القروض[[#This Row],[الختامي
الافتتاحي]]&gt;0,الصف_الأخير-ROW(),0)</f>
        <v>43</v>
      </c>
    </row>
    <row r="321" spans="2:10" ht="15" customHeight="1" x14ac:dyDescent="0.2">
      <c r="B321" s="26">
        <f>ROWS($B$4:B321)</f>
        <v>318</v>
      </c>
      <c r="C321" s="28">
        <f ca="1">IF(القيم_التي_تم_إدخالها,IF(أقساط_تسديد_القروض[[#This Row],[الرقم]]&lt;=مدة_القرض,IF(ROW()-ROW(أقساط_تسديد_القروض[[#Headers], [تاريخ
الدفع]])=1,بداية_القرض,IF(I320&gt;0,EDATE(C320,1),"")),""),"")</f>
        <v>52888</v>
      </c>
      <c r="D321" s="22">
        <f ca="1">IF(ROW()-ROW(أقساط_تسديد_القروض[[#Headers], [الرصيد
الافتتاحي]])=1,قيمة_القرض,IF(أقساط_تسديد_القروض[[#This Row],[تاريخ
الدفع]]="",0,INDEX(أقساط_تسديد_القروض[], ROW()-4,8)))</f>
        <v>42187.018795555538</v>
      </c>
      <c r="E321" s="22">
        <f ca="1">IF(القيم_التي_تم_إدخالها,IF(ROW()-ROW(أقساط_تسديد_القروض[[#Headers], [الفائدة]])=1,-IPMT(معدل_الفائدة/12,1,مدة_القرض-ROWS($C$4:C321)+1,أقساط_تسديد_القروض[[#This Row],[الرصيد
الافتتاحي]]),IFERROR(-IPMT(معدل_الفائدة/12,1,أقساط_تسديد_القروض[[#This Row],[المبلغ
المتبقي]],D322),0)),0)</f>
        <v>172.0381449771364</v>
      </c>
      <c r="F321" s="22">
        <f ca="1">IFERROR(IF(AND(القيم_التي_تم_إدخالها,أقساط_تسديد_القروض[[#This Row],[تاريخ
الدفع]]&lt;&gt;""),-PPMT(معدل_الفائدة/12,1,مدة_القرض-ROWS($C$4:C321)+1,أقساط_تسديد_القروض[[#This Row],[الرصيد
الافتتاحي]]),""),0)</f>
        <v>897.86400104279721</v>
      </c>
      <c r="G321" s="22">
        <f ca="1">IF(أقساط_تسديد_القروض[[#This Row],[تاريخ
الدفع]]="",0,قيمة_ضريبة_الملكية)</f>
        <v>375</v>
      </c>
      <c r="H321" s="22">
        <f ca="1">IF(أقساط_تسديد_القروض[[#This Row],[تاريخ
الدفع]]="",0,أقساط_تسديد_القروض[[#This Row],[الفائدة]]+أقساط_تسديد_القروض[[#This Row],[رأس المال]]+أقساط_تسديد_القروض[[#This Row],[ضريبة
الملكية]])</f>
        <v>1444.9021460199335</v>
      </c>
      <c r="I321" s="22">
        <f ca="1">IF(أقساط_تسديد_القروض[[#This Row],[تاريخ
الدفع]]="",0,أقساط_تسديد_القروض[[#This Row],[الرصيد
الافتتاحي]]-أقساط_تسديد_القروض[[#This Row],[رأس المال]])</f>
        <v>41289.154794512739</v>
      </c>
      <c r="J321" s="27">
        <f ca="1">IF(أقساط_تسديد_القروض[[#This Row],[الختامي
الافتتاحي]]&gt;0,الصف_الأخير-ROW(),0)</f>
        <v>42</v>
      </c>
    </row>
    <row r="322" spans="2:10" ht="15" customHeight="1" x14ac:dyDescent="0.2">
      <c r="B322" s="26">
        <f>ROWS($B$4:B322)</f>
        <v>319</v>
      </c>
      <c r="C322" s="28">
        <f ca="1">IF(القيم_التي_تم_إدخالها,IF(أقساط_تسديد_القروض[[#This Row],[الرقم]]&lt;=مدة_القرض,IF(ROW()-ROW(أقساط_تسديد_القروض[[#Headers], [تاريخ
الدفع]])=1,بداية_القرض,IF(I321&gt;0,EDATE(C321,1),"")),""),"")</f>
        <v>52919</v>
      </c>
      <c r="D322" s="22">
        <f ca="1">IF(ROW()-ROW(أقساط_تسديد_القروض[[#Headers], [الرصيد
الافتتاحي]])=1,قيمة_القرض,IF(أقساط_تسديد_القروض[[#This Row],[تاريخ
الدفع]]="",0,INDEX(أقساط_تسديد_القروض[], ROW()-4,8)))</f>
        <v>41289.154794512739</v>
      </c>
      <c r="E322" s="22">
        <f ca="1">IF(القيم_التي_تم_إدخالها,IF(ROW()-ROW(أقساط_تسديد_القروض[[#Headers], [الفائدة]])=1,-IPMT(معدل_الفائدة/12,1,مدة_القرض-ROWS($C$4:C322)+1,أقساط_تسديد_القروض[[#This Row],[الرصيد
الافتتاحي]]),IFERROR(-IPMT(معدل_الفائدة/12,1,أقساط_تسديد_القروض[[#This Row],[المبلغ
المتبقي]],D323),0)),0)</f>
        <v>168.28145705610666</v>
      </c>
      <c r="F322" s="22">
        <f ca="1">IFERROR(IF(AND(القيم_التي_تم_إدخالها,أقساط_تسديد_القروض[[#This Row],[تاريخ
الدفع]]&lt;&gt;""),-PPMT(معدل_الفائدة/12,1,مدة_القرض-ROWS($C$4:C322)+1,أقساط_تسديد_القروض[[#This Row],[الرصيد
الافتتاحي]]),""),0)</f>
        <v>901.60510104714217</v>
      </c>
      <c r="G322" s="22">
        <f ca="1">IF(أقساط_تسديد_القروض[[#This Row],[تاريخ
الدفع]]="",0,قيمة_ضريبة_الملكية)</f>
        <v>375</v>
      </c>
      <c r="H322" s="22">
        <f ca="1">IF(أقساط_تسديد_القروض[[#This Row],[تاريخ
الدفع]]="",0,أقساط_تسديد_القروض[[#This Row],[الفائدة]]+أقساط_تسديد_القروض[[#This Row],[رأس المال]]+أقساط_تسديد_القروض[[#This Row],[ضريبة
الملكية]])</f>
        <v>1444.8865581032487</v>
      </c>
      <c r="I322" s="22">
        <f ca="1">IF(أقساط_تسديد_القروض[[#This Row],[تاريخ
الدفع]]="",0,أقساط_تسديد_القروض[[#This Row],[الرصيد
الافتتاحي]]-أقساط_تسديد_القروض[[#This Row],[رأس المال]])</f>
        <v>40387.549693465597</v>
      </c>
      <c r="J322" s="27">
        <f ca="1">IF(أقساط_تسديد_القروض[[#This Row],[الختامي
الافتتاحي]]&gt;0,الصف_الأخير-ROW(),0)</f>
        <v>41</v>
      </c>
    </row>
    <row r="323" spans="2:10" ht="15" customHeight="1" x14ac:dyDescent="0.2">
      <c r="B323" s="26">
        <f>ROWS($B$4:B323)</f>
        <v>320</v>
      </c>
      <c r="C323" s="28">
        <f ca="1">IF(القيم_التي_تم_إدخالها,IF(أقساط_تسديد_القروض[[#This Row],[الرقم]]&lt;=مدة_القرض,IF(ROW()-ROW(أقساط_تسديد_القروض[[#Headers], [تاريخ
الدفع]])=1,بداية_القرض,IF(I322&gt;0,EDATE(C322,1),"")),""),"")</f>
        <v>52949</v>
      </c>
      <c r="D323" s="22">
        <f ca="1">IF(ROW()-ROW(أقساط_تسديد_القروض[[#Headers], [الرصيد
الافتتاحي]])=1,قيمة_القرض,IF(أقساط_تسديد_القروض[[#This Row],[تاريخ
الدفع]]="",0,INDEX(أقساط_تسديد_القروض[], ROW()-4,8)))</f>
        <v>40387.549693465597</v>
      </c>
      <c r="E323" s="22">
        <f ca="1">IF(القيم_التي_تم_إدخالها,IF(ROW()-ROW(أقساط_تسديد_القروض[[#Headers], [الفائدة]])=1,-IPMT(معدل_الفائدة/12,1,مدة_القرض-ROWS($C$4:C323)+1,أقساط_تسديد_القروض[[#This Row],[الرصيد
الافتتاحي]]),IFERROR(-IPMT(معدل_الفائدة/12,1,أقساط_تسديد_القروض[[#This Row],[المبلغ
المتبقي]],D324),0)),0)</f>
        <v>164.50911626873926</v>
      </c>
      <c r="F323" s="22">
        <f ca="1">IFERROR(IF(AND(القيم_التي_تم_إدخالها,أقساط_تسديد_القروض[[#This Row],[تاريخ
الدفع]]&lt;&gt;""),-PPMT(معدل_الفائدة/12,1,مدة_القرض-ROWS($C$4:C323)+1,أقساط_تسديد_القروض[[#This Row],[الرصيد
الافتتاحي]]),""),0)</f>
        <v>905.36178896817182</v>
      </c>
      <c r="G323" s="22">
        <f ca="1">IF(أقساط_تسديد_القروض[[#This Row],[تاريخ
الدفع]]="",0,قيمة_ضريبة_الملكية)</f>
        <v>375</v>
      </c>
      <c r="H323" s="22">
        <f ca="1">IF(أقساط_تسديد_القروض[[#This Row],[تاريخ
الدفع]]="",0,أقساط_تسديد_القروض[[#This Row],[الفائدة]]+أقساط_تسديد_القروض[[#This Row],[رأس المال]]+أقساط_تسديد_القروض[[#This Row],[ضريبة
الملكية]])</f>
        <v>1444.8709052369111</v>
      </c>
      <c r="I323" s="22">
        <f ca="1">IF(أقساط_تسديد_القروض[[#This Row],[تاريخ
الدفع]]="",0,أقساط_تسديد_القروض[[#This Row],[الرصيد
الافتتاحي]]-أقساط_تسديد_القروض[[#This Row],[رأس المال]])</f>
        <v>39482.187904497427</v>
      </c>
      <c r="J323" s="27">
        <f ca="1">IF(أقساط_تسديد_القروض[[#This Row],[الختامي
الافتتاحي]]&gt;0,الصف_الأخير-ROW(),0)</f>
        <v>40</v>
      </c>
    </row>
    <row r="324" spans="2:10" ht="15" customHeight="1" x14ac:dyDescent="0.2">
      <c r="B324" s="26">
        <f>ROWS($B$4:B324)</f>
        <v>321</v>
      </c>
      <c r="C324" s="28">
        <f ca="1">IF(القيم_التي_تم_إدخالها,IF(أقساط_تسديد_القروض[[#This Row],[الرقم]]&lt;=مدة_القرض,IF(ROW()-ROW(أقساط_تسديد_القروض[[#Headers], [تاريخ
الدفع]])=1,بداية_القرض,IF(I323&gt;0,EDATE(C323,1),"")),""),"")</f>
        <v>52980</v>
      </c>
      <c r="D324" s="22">
        <f ca="1">IF(ROW()-ROW(أقساط_تسديد_القروض[[#Headers], [الرصيد
الافتتاحي]])=1,قيمة_القرض,IF(أقساط_تسديد_القروض[[#This Row],[تاريخ
الدفع]]="",0,INDEX(أقساط_تسديد_القروض[], ROW()-4,8)))</f>
        <v>39482.187904497427</v>
      </c>
      <c r="E324" s="22">
        <f ca="1">IF(القيم_التي_تم_إدخالها,IF(ROW()-ROW(أقساط_تسديد_القروض[[#Headers], [الفائدة]])=1,-IPMT(معدل_الفائدة/12,1,مدة_القرض-ROWS($C$4:C324)+1,أقساط_تسديد_القروض[[#This Row],[الرصيد
الافتتاحي]]),IFERROR(-IPMT(معدل_الفائدة/12,1,أقساط_تسديد_القروض[[#This Row],[المبلغ
المتبقي]],D325),0)),0)</f>
        <v>160.72105739475785</v>
      </c>
      <c r="F324" s="22">
        <f ca="1">IFERROR(IF(AND(القيم_التي_تم_إدخالها,أقساط_تسديد_القروض[[#This Row],[تاريخ
الدفع]]&lt;&gt;""),-PPMT(معدل_الفائدة/12,1,مدة_القرض-ROWS($C$4:C324)+1,أقساط_تسديد_القروض[[#This Row],[الرصيد
الافتتاحي]]),""),0)</f>
        <v>909.13412975553945</v>
      </c>
      <c r="G324" s="22">
        <f ca="1">IF(أقساط_تسديد_القروض[[#This Row],[تاريخ
الدفع]]="",0,قيمة_ضريبة_الملكية)</f>
        <v>375</v>
      </c>
      <c r="H324" s="22">
        <f ca="1">IF(أقساط_تسديد_القروض[[#This Row],[تاريخ
الدفع]]="",0,أقساط_تسديد_القروض[[#This Row],[الفائدة]]+أقساط_تسديد_القروض[[#This Row],[رأس المال]]+أقساط_تسديد_القروض[[#This Row],[ضريبة
الملكية]])</f>
        <v>1444.8551871502973</v>
      </c>
      <c r="I324" s="22">
        <f ca="1">IF(أقساط_تسديد_القروض[[#This Row],[تاريخ
الدفع]]="",0,أقساط_تسديد_القروض[[#This Row],[الرصيد
الافتتاحي]]-أقساط_تسديد_القروض[[#This Row],[رأس المال]])</f>
        <v>38573.053774741886</v>
      </c>
      <c r="J324" s="27">
        <f ca="1">IF(أقساط_تسديد_القروض[[#This Row],[الختامي
الافتتاحي]]&gt;0,الصف_الأخير-ROW(),0)</f>
        <v>39</v>
      </c>
    </row>
    <row r="325" spans="2:10" ht="15" customHeight="1" x14ac:dyDescent="0.2">
      <c r="B325" s="26">
        <f>ROWS($B$4:B325)</f>
        <v>322</v>
      </c>
      <c r="C325" s="28">
        <f ca="1">IF(القيم_التي_تم_إدخالها,IF(أقساط_تسديد_القروض[[#This Row],[الرقم]]&lt;=مدة_القرض,IF(ROW()-ROW(أقساط_تسديد_القروض[[#Headers], [تاريخ
الدفع]])=1,بداية_القرض,IF(I324&gt;0,EDATE(C324,1),"")),""),"")</f>
        <v>53011</v>
      </c>
      <c r="D325" s="22">
        <f ca="1">IF(ROW()-ROW(أقساط_تسديد_القروض[[#Headers], [الرصيد
الافتتاحي]])=1,قيمة_القرض,IF(أقساط_تسديد_القروض[[#This Row],[تاريخ
الدفع]]="",0,INDEX(أقساط_تسديد_القروض[], ROW()-4,8)))</f>
        <v>38573.053774741886</v>
      </c>
      <c r="E325" s="22">
        <f ca="1">IF(القيم_التي_تم_إدخالها,IF(ROW()-ROW(أقساط_تسديد_القروض[[#Headers], [الفائدة]])=1,-IPMT(معدل_الفائدة/12,1,مدة_القرض-ROWS($C$4:C325)+1,أقساط_تسديد_القروض[[#This Row],[الرصيد
الافتتاحي]]),IFERROR(-IPMT(معدل_الفائدة/12,1,أقساط_تسديد_القروض[[#This Row],[المبلغ
المتبقي]],D326),0)),0)</f>
        <v>156.91721494213485</v>
      </c>
      <c r="F325" s="22">
        <f ca="1">IFERROR(IF(AND(القيم_التي_تم_إدخالها,أقساط_تسديد_القروض[[#This Row],[تاريخ
الدفع]]&lt;&gt;""),-PPMT(معدل_الفائدة/12,1,مدة_القرض-ROWS($C$4:C325)+1,أقساط_تسديد_القروض[[#This Row],[الرصيد
الافتتاحي]]),""),0)</f>
        <v>912.92218862952063</v>
      </c>
      <c r="G325" s="22">
        <f ca="1">IF(أقساط_تسديد_القروض[[#This Row],[تاريخ
الدفع]]="",0,قيمة_ضريبة_الملكية)</f>
        <v>375</v>
      </c>
      <c r="H325" s="22">
        <f ca="1">IF(أقساط_تسديد_القروض[[#This Row],[تاريخ
الدفع]]="",0,أقساط_تسديد_القروض[[#This Row],[الفائدة]]+أقساط_تسديد_القروض[[#This Row],[رأس المال]]+أقساط_تسديد_القروض[[#This Row],[ضريبة
الملكية]])</f>
        <v>1444.8394035716556</v>
      </c>
      <c r="I325" s="22">
        <f ca="1">IF(أقساط_تسديد_القروض[[#This Row],[تاريخ
الدفع]]="",0,أقساط_تسديد_القروض[[#This Row],[الرصيد
الافتتاحي]]-أقساط_تسديد_القروض[[#This Row],[رأس المال]])</f>
        <v>37660.131586112366</v>
      </c>
      <c r="J325" s="27">
        <f ca="1">IF(أقساط_تسديد_القروض[[#This Row],[الختامي
الافتتاحي]]&gt;0,الصف_الأخير-ROW(),0)</f>
        <v>38</v>
      </c>
    </row>
    <row r="326" spans="2:10" ht="15" customHeight="1" x14ac:dyDescent="0.2">
      <c r="B326" s="26">
        <f>ROWS($B$4:B326)</f>
        <v>323</v>
      </c>
      <c r="C326" s="28">
        <f ca="1">IF(القيم_التي_تم_إدخالها,IF(أقساط_تسديد_القروض[[#This Row],[الرقم]]&lt;=مدة_القرض,IF(ROW()-ROW(أقساط_تسديد_القروض[[#Headers], [تاريخ
الدفع]])=1,بداية_القرض,IF(I325&gt;0,EDATE(C325,1),"")),""),"")</f>
        <v>53039</v>
      </c>
      <c r="D326" s="22">
        <f ca="1">IF(ROW()-ROW(أقساط_تسديد_القروض[[#Headers], [الرصيد
الافتتاحي]])=1,قيمة_القرض,IF(أقساط_تسديد_القروض[[#This Row],[تاريخ
الدفع]]="",0,INDEX(أقساط_تسديد_القروض[], ROW()-4,8)))</f>
        <v>37660.131586112366</v>
      </c>
      <c r="E326" s="22">
        <f ca="1">IF(القيم_التي_تم_إدخالها,IF(ROW()-ROW(أقساط_تسديد_القروض[[#Headers], [الفائدة]])=1,-IPMT(معدل_الفائدة/12,1,مدة_القرض-ROWS($C$4:C326)+1,أقساط_تسديد_القروض[[#This Row],[الرصيد
الافتتاحي]]),IFERROR(-IPMT(معدل_الفائدة/12,1,أقساط_تسديد_القروض[[#This Row],[المبلغ
المتبقي]],D327),0)),0)</f>
        <v>153.09752314595926</v>
      </c>
      <c r="F326" s="22">
        <f ca="1">IFERROR(IF(AND(القيم_التي_تم_إدخالها,أقساط_تسديد_القروض[[#This Row],[تاريخ
الدفع]]&lt;&gt;""),-PPMT(معدل_الفائدة/12,1,مدة_القرض-ROWS($C$4:C326)+1,أقساط_تسديد_القروض[[#This Row],[الرصيد
الافتتاحي]]),""),0)</f>
        <v>916.72603108214378</v>
      </c>
      <c r="G326" s="22">
        <f ca="1">IF(أقساط_تسديد_القروض[[#This Row],[تاريخ
الدفع]]="",0,قيمة_ضريبة_الملكية)</f>
        <v>375</v>
      </c>
      <c r="H326" s="22">
        <f ca="1">IF(أقساط_تسديد_القروض[[#This Row],[تاريخ
الدفع]]="",0,أقساط_تسديد_القروض[[#This Row],[الفائدة]]+أقساط_تسديد_القروض[[#This Row],[رأس المال]]+أقساط_تسديد_القروض[[#This Row],[ضريبة
الملكية]])</f>
        <v>1444.8235542281031</v>
      </c>
      <c r="I326" s="22">
        <f ca="1">IF(أقساط_تسديد_القروض[[#This Row],[تاريخ
الدفع]]="",0,أقساط_تسديد_القروض[[#This Row],[الرصيد
الافتتاحي]]-أقساط_تسديد_القروض[[#This Row],[رأس المال]])</f>
        <v>36743.405555030222</v>
      </c>
      <c r="J326" s="27">
        <f ca="1">IF(أقساط_تسديد_القروض[[#This Row],[الختامي
الافتتاحي]]&gt;0,الصف_الأخير-ROW(),0)</f>
        <v>37</v>
      </c>
    </row>
    <row r="327" spans="2:10" ht="15" customHeight="1" x14ac:dyDescent="0.2">
      <c r="B327" s="26">
        <f>ROWS($B$4:B327)</f>
        <v>324</v>
      </c>
      <c r="C327" s="28">
        <f ca="1">IF(القيم_التي_تم_إدخالها,IF(أقساط_تسديد_القروض[[#This Row],[الرقم]]&lt;=مدة_القرض,IF(ROW()-ROW(أقساط_تسديد_القروض[[#Headers], [تاريخ
الدفع]])=1,بداية_القرض,IF(I326&gt;0,EDATE(C326,1),"")),""),"")</f>
        <v>53070</v>
      </c>
      <c r="D327" s="22">
        <f ca="1">IF(ROW()-ROW(أقساط_تسديد_القروض[[#Headers], [الرصيد
الافتتاحي]])=1,قيمة_القرض,IF(أقساط_تسديد_القروض[[#This Row],[تاريخ
الدفع]]="",0,INDEX(أقساط_تسديد_القروض[], ROW()-4,8)))</f>
        <v>36743.405555030222</v>
      </c>
      <c r="E327" s="22">
        <f ca="1">IF(القيم_التي_تم_إدخالها,IF(ROW()-ROW(أقساط_تسديد_القروض[[#Headers], [الفائدة]])=1,-IPMT(معدل_الفائدة/12,1,مدة_القرض-ROWS($C$4:C327)+1,أقساط_تسديد_القروض[[#This Row],[الرصيد
الافتتاحي]]),IFERROR(-IPMT(معدل_الفائدة/12,1,أقساط_تسديد_القروض[[#This Row],[المبلغ
المتبقي]],D328),0)),0)</f>
        <v>149.26191596729959</v>
      </c>
      <c r="F327" s="22">
        <f ca="1">IFERROR(IF(AND(القيم_التي_تم_إدخالها,أقساط_تسديد_القروض[[#This Row],[تاريخ
الدفع]]&lt;&gt;""),-PPMT(معدل_الفائدة/12,1,مدة_القرض-ROWS($C$4:C327)+1,أقساط_تسديد_القروض[[#This Row],[الرصيد
الافتتاحي]]),""),0)</f>
        <v>920.54572287831922</v>
      </c>
      <c r="G327" s="22">
        <f ca="1">IF(أقساط_تسديد_القروض[[#This Row],[تاريخ
الدفع]]="",0,قيمة_ضريبة_الملكية)</f>
        <v>375</v>
      </c>
      <c r="H327" s="22">
        <f ca="1">IF(أقساط_تسديد_القروض[[#This Row],[تاريخ
الدفع]]="",0,أقساط_تسديد_القروض[[#This Row],[الفائدة]]+أقساط_تسديد_القروض[[#This Row],[رأس المال]]+أقساط_تسديد_القروض[[#This Row],[ضريبة
الملكية]])</f>
        <v>1444.8076388456188</v>
      </c>
      <c r="I327" s="22">
        <f ca="1">IF(أقساط_تسديد_القروض[[#This Row],[تاريخ
الدفع]]="",0,أقساط_تسديد_القروض[[#This Row],[الرصيد
الافتتاحي]]-أقساط_تسديد_القروض[[#This Row],[رأس المال]])</f>
        <v>35822.859832151902</v>
      </c>
      <c r="J327" s="27">
        <f ca="1">IF(أقساط_تسديد_القروض[[#This Row],[الختامي
الافتتاحي]]&gt;0,الصف_الأخير-ROW(),0)</f>
        <v>36</v>
      </c>
    </row>
    <row r="328" spans="2:10" ht="15" customHeight="1" x14ac:dyDescent="0.2">
      <c r="B328" s="26">
        <f>ROWS($B$4:B328)</f>
        <v>325</v>
      </c>
      <c r="C328" s="28">
        <f ca="1">IF(القيم_التي_تم_إدخالها,IF(أقساط_تسديد_القروض[[#This Row],[الرقم]]&lt;=مدة_القرض,IF(ROW()-ROW(أقساط_تسديد_القروض[[#Headers], [تاريخ
الدفع]])=1,بداية_القرض,IF(I327&gt;0,EDATE(C327,1),"")),""),"")</f>
        <v>53100</v>
      </c>
      <c r="D328" s="22">
        <f ca="1">IF(ROW()-ROW(أقساط_تسديد_القروض[[#Headers], [الرصيد
الافتتاحي]])=1,قيمة_القرض,IF(أقساط_تسديد_القروض[[#This Row],[تاريخ
الدفع]]="",0,INDEX(أقساط_تسديد_القروض[], ROW()-4,8)))</f>
        <v>35822.859832151902</v>
      </c>
      <c r="E328" s="22">
        <f ca="1">IF(القيم_التي_تم_إدخالها,IF(ROW()-ROW(أقساط_تسديد_القروض[[#Headers], [الفائدة]])=1,-IPMT(معدل_الفائدة/12,1,مدة_القرض-ROWS($C$4:C328)+1,أقساط_تسديد_القروض[[#This Row],[الرصيد
الافتتاحي]]),IFERROR(-IPMT(معدل_الفائدة/12,1,أقساط_تسديد_القروض[[#This Row],[المبلغ
المتبقي]],D329),0)),0)</f>
        <v>145.41032709206218</v>
      </c>
      <c r="F328" s="22">
        <f ca="1">IFERROR(IF(AND(القيم_التي_تم_إدخالها,أقساط_تسديد_القروض[[#This Row],[تاريخ
الدفع]]&lt;&gt;""),-PPMT(معدل_الفائدة/12,1,مدة_القرض-ROWS($C$4:C328)+1,أقساط_تسديد_القروض[[#This Row],[الرصيد
الافتتاحي]]),""),0)</f>
        <v>924.38133005697898</v>
      </c>
      <c r="G328" s="22">
        <f ca="1">IF(أقساط_تسديد_القروض[[#This Row],[تاريخ
الدفع]]="",0,قيمة_ضريبة_الملكية)</f>
        <v>375</v>
      </c>
      <c r="H328" s="22">
        <f ca="1">IF(أقساط_تسديد_القروض[[#This Row],[تاريخ
الدفع]]="",0,أقساط_تسديد_القروض[[#This Row],[الفائدة]]+أقساط_تسديد_القروض[[#This Row],[رأس المال]]+أقساط_تسديد_القروض[[#This Row],[ضريبة
الملكية]])</f>
        <v>1444.7916571490412</v>
      </c>
      <c r="I328" s="22">
        <f ca="1">IF(أقساط_تسديد_القروض[[#This Row],[تاريخ
الدفع]]="",0,أقساط_تسديد_القروض[[#This Row],[الرصيد
الافتتاحي]]-أقساط_تسديد_القروض[[#This Row],[رأس المال]])</f>
        <v>34898.47850209492</v>
      </c>
      <c r="J328" s="27">
        <f ca="1">IF(أقساط_تسديد_القروض[[#This Row],[الختامي
الافتتاحي]]&gt;0,الصف_الأخير-ROW(),0)</f>
        <v>35</v>
      </c>
    </row>
    <row r="329" spans="2:10" ht="15" customHeight="1" x14ac:dyDescent="0.2">
      <c r="B329" s="26">
        <f>ROWS($B$4:B329)</f>
        <v>326</v>
      </c>
      <c r="C329" s="28">
        <f ca="1">IF(القيم_التي_تم_إدخالها,IF(أقساط_تسديد_القروض[[#This Row],[الرقم]]&lt;=مدة_القرض,IF(ROW()-ROW(أقساط_تسديد_القروض[[#Headers], [تاريخ
الدفع]])=1,بداية_القرض,IF(I328&gt;0,EDATE(C328,1),"")),""),"")</f>
        <v>53131</v>
      </c>
      <c r="D329" s="22">
        <f ca="1">IF(ROW()-ROW(أقساط_تسديد_القروض[[#Headers], [الرصيد
الافتتاحي]])=1,قيمة_القرض,IF(أقساط_تسديد_القروض[[#This Row],[تاريخ
الدفع]]="",0,INDEX(أقساط_تسديد_القروض[], ROW()-4,8)))</f>
        <v>34898.47850209492</v>
      </c>
      <c r="E329" s="22">
        <f ca="1">IF(القيم_التي_تم_إدخالها,IF(ROW()-ROW(أقساط_تسديد_القروض[[#Headers], [الفائدة]])=1,-IPMT(معدل_الفائدة/12,1,مدة_القرض-ROWS($C$4:C329)+1,أقساط_تسديد_القروض[[#This Row],[الرصيد
الافتتاحي]]),IFERROR(-IPMT(معدل_الفائدة/12,1,أقساط_تسديد_القروض[[#This Row],[المبلغ
المتبقي]],D330),0)),0)</f>
        <v>141.54268992984458</v>
      </c>
      <c r="F329" s="22">
        <f ca="1">IFERROR(IF(AND(القيم_التي_تم_إدخالها,أقساط_تسديد_القروض[[#This Row],[تاريخ
الدفع]]&lt;&gt;""),-PPMT(معدل_الفائدة/12,1,مدة_القرض-ROWS($C$4:C329)+1,أقساط_تسديد_القروض[[#This Row],[الرصيد
الافتتاحي]]),""),0)</f>
        <v>928.23291893221631</v>
      </c>
      <c r="G329" s="22">
        <f ca="1">IF(أقساط_تسديد_القروض[[#This Row],[تاريخ
الدفع]]="",0,قيمة_ضريبة_الملكية)</f>
        <v>375</v>
      </c>
      <c r="H329" s="22">
        <f ca="1">IF(أقساط_تسديد_القروض[[#This Row],[تاريخ
الدفع]]="",0,أقساط_تسديد_القروض[[#This Row],[الفائدة]]+أقساط_تسديد_القروض[[#This Row],[رأس المال]]+أقساط_تسديد_القروض[[#This Row],[ضريبة
الملكية]])</f>
        <v>1444.7756088620608</v>
      </c>
      <c r="I329" s="22">
        <f ca="1">IF(أقساط_تسديد_القروض[[#This Row],[تاريخ
الدفع]]="",0,أقساط_تسديد_القروض[[#This Row],[الرصيد
الافتتاحي]]-أقساط_تسديد_القروض[[#This Row],[رأس المال]])</f>
        <v>33970.245583162701</v>
      </c>
      <c r="J329" s="27">
        <f ca="1">IF(أقساط_تسديد_القروض[[#This Row],[الختامي
الافتتاحي]]&gt;0,الصف_الأخير-ROW(),0)</f>
        <v>34</v>
      </c>
    </row>
    <row r="330" spans="2:10" ht="15" customHeight="1" x14ac:dyDescent="0.2">
      <c r="B330" s="26">
        <f>ROWS($B$4:B330)</f>
        <v>327</v>
      </c>
      <c r="C330" s="28">
        <f ca="1">IF(القيم_التي_تم_إدخالها,IF(أقساط_تسديد_القروض[[#This Row],[الرقم]]&lt;=مدة_القرض,IF(ROW()-ROW(أقساط_تسديد_القروض[[#Headers], [تاريخ
الدفع]])=1,بداية_القرض,IF(I329&gt;0,EDATE(C329,1),"")),""),"")</f>
        <v>53161</v>
      </c>
      <c r="D330" s="22">
        <f ca="1">IF(ROW()-ROW(أقساط_تسديد_القروض[[#Headers], [الرصيد
الافتتاحي]])=1,قيمة_القرض,IF(أقساط_تسديد_القروض[[#This Row],[تاريخ
الدفع]]="",0,INDEX(أقساط_تسديد_القروض[], ROW()-4,8)))</f>
        <v>33970.245583162701</v>
      </c>
      <c r="E330" s="22">
        <f ca="1">IF(القيم_التي_تم_إدخالها,IF(ROW()-ROW(أقساط_تسديد_القروض[[#Headers], [الفائدة]])=1,-IPMT(معدل_الفائدة/12,1,مدة_القرض-ROWS($C$4:C330)+1,أقساط_تسديد_القروض[[#This Row],[الرصيد
الافتتاحي]]),IFERROR(-IPMT(معدل_الفائدة/12,1,أقساط_تسديد_القروض[[#This Row],[المبلغ
المتبقي]],D331),0)),0)</f>
        <v>137.65893761278446</v>
      </c>
      <c r="F330" s="22">
        <f ca="1">IFERROR(IF(AND(القيم_التي_تم_إدخالها,أقساط_تسديد_القروض[[#This Row],[تاريخ
الدفع]]&lt;&gt;""),-PPMT(معدل_الفائدة/12,1,مدة_القرض-ROWS($C$4:C330)+1,أقساط_تسديد_القروض[[#This Row],[الرصيد
الافتتاحي]]),""),0)</f>
        <v>932.10055609443373</v>
      </c>
      <c r="G330" s="22">
        <f ca="1">IF(أقساط_تسديد_القروض[[#This Row],[تاريخ
الدفع]]="",0,قيمة_ضريبة_الملكية)</f>
        <v>375</v>
      </c>
      <c r="H330" s="22">
        <f ca="1">IF(أقساط_تسديد_القروض[[#This Row],[تاريخ
الدفع]]="",0,أقساط_تسديد_القروض[[#This Row],[الفائدة]]+أقساط_تسديد_القروض[[#This Row],[رأس المال]]+أقساط_تسديد_القروض[[#This Row],[ضريبة
الملكية]])</f>
        <v>1444.7594937072181</v>
      </c>
      <c r="I330" s="22">
        <f ca="1">IF(أقساط_تسديد_القروض[[#This Row],[تاريخ
الدفع]]="",0,أقساط_تسديد_القروض[[#This Row],[الرصيد
الافتتاحي]]-أقساط_تسديد_القروض[[#This Row],[رأس المال]])</f>
        <v>33038.145027068269</v>
      </c>
      <c r="J330" s="27">
        <f ca="1">IF(أقساط_تسديد_القروض[[#This Row],[الختامي
الافتتاحي]]&gt;0,الصف_الأخير-ROW(),0)</f>
        <v>33</v>
      </c>
    </row>
    <row r="331" spans="2:10" ht="15" customHeight="1" x14ac:dyDescent="0.2">
      <c r="B331" s="26">
        <f>ROWS($B$4:B331)</f>
        <v>328</v>
      </c>
      <c r="C331" s="28">
        <f ca="1">IF(القيم_التي_تم_إدخالها,IF(أقساط_تسديد_القروض[[#This Row],[الرقم]]&lt;=مدة_القرض,IF(ROW()-ROW(أقساط_تسديد_القروض[[#Headers], [تاريخ
الدفع]])=1,بداية_القرض,IF(I330&gt;0,EDATE(C330,1),"")),""),"")</f>
        <v>53192</v>
      </c>
      <c r="D331" s="22">
        <f ca="1">IF(ROW()-ROW(أقساط_تسديد_القروض[[#Headers], [الرصيد
الافتتاحي]])=1,قيمة_القرض,IF(أقساط_تسديد_القروض[[#This Row],[تاريخ
الدفع]]="",0,INDEX(أقساط_تسديد_القروض[], ROW()-4,8)))</f>
        <v>33038.145027068269</v>
      </c>
      <c r="E331" s="22">
        <f ca="1">IF(القيم_التي_تم_إدخالها,IF(ROW()-ROW(أقساط_تسديد_القروض[[#Headers], [الفائدة]])=1,-IPMT(معدل_الفائدة/12,1,مدة_القرض-ROWS($C$4:C331)+1,أقساط_تسديد_القروض[[#This Row],[الرصيد
الافتتاحي]]),IFERROR(-IPMT(معدل_الفائدة/12,1,أقساط_تسديد_القروض[[#This Row],[المبلغ
المتبقي]],D332),0)),0)</f>
        <v>133.75900299440323</v>
      </c>
      <c r="F331" s="22">
        <f ca="1">IFERROR(IF(AND(القيم_التي_تم_إدخالها,أقساط_تسديد_القروض[[#This Row],[تاريخ
الدفع]]&lt;&gt;""),-PPMT(معدل_الفائدة/12,1,مدة_القرض-ROWS($C$4:C331)+1,أقساط_تسديد_القروض[[#This Row],[الرصيد
الافتتاحي]]),""),0)</f>
        <v>935.98430841149423</v>
      </c>
      <c r="G331" s="22">
        <f ca="1">IF(أقساط_تسديد_القروض[[#This Row],[تاريخ
الدفع]]="",0,قيمة_ضريبة_الملكية)</f>
        <v>375</v>
      </c>
      <c r="H331" s="22">
        <f ca="1">IF(أقساط_تسديد_القروض[[#This Row],[تاريخ
الدفع]]="",0,أقساط_تسديد_القروض[[#This Row],[الفائدة]]+أقساط_تسديد_القروض[[#This Row],[رأس المال]]+أقساط_تسديد_القروض[[#This Row],[ضريبة
الملكية]])</f>
        <v>1444.7433114058974</v>
      </c>
      <c r="I331" s="22">
        <f ca="1">IF(أقساط_تسديد_القروض[[#This Row],[تاريخ
الدفع]]="",0,أقساط_تسديد_القروض[[#This Row],[الرصيد
الافتتاحي]]-أقساط_تسديد_القروض[[#This Row],[رأس المال]])</f>
        <v>32102.160718656774</v>
      </c>
      <c r="J331" s="27">
        <f ca="1">IF(أقساط_تسديد_القروض[[#This Row],[الختامي
الافتتاحي]]&gt;0,الصف_الأخير-ROW(),0)</f>
        <v>32</v>
      </c>
    </row>
    <row r="332" spans="2:10" ht="15" customHeight="1" x14ac:dyDescent="0.2">
      <c r="B332" s="26">
        <f>ROWS($B$4:B332)</f>
        <v>329</v>
      </c>
      <c r="C332" s="28">
        <f ca="1">IF(القيم_التي_تم_إدخالها,IF(أقساط_تسديد_القروض[[#This Row],[الرقم]]&lt;=مدة_القرض,IF(ROW()-ROW(أقساط_تسديد_القروض[[#Headers], [تاريخ
الدفع]])=1,بداية_القرض,IF(I331&gt;0,EDATE(C331,1),"")),""),"")</f>
        <v>53223</v>
      </c>
      <c r="D332" s="22">
        <f ca="1">IF(ROW()-ROW(أقساط_تسديد_القروض[[#Headers], [الرصيد
الافتتاحي]])=1,قيمة_القرض,IF(أقساط_تسديد_القروض[[#This Row],[تاريخ
الدفع]]="",0,INDEX(أقساط_تسديد_القروض[], ROW()-4,8)))</f>
        <v>32102.160718656774</v>
      </c>
      <c r="E332" s="22">
        <f ca="1">IF(القيم_التي_تم_إدخالها,IF(ROW()-ROW(أقساط_تسديد_القروض[[#Headers], [الفائدة]])=1,-IPMT(معدل_الفائدة/12,1,مدة_القرض-ROWS($C$4:C332)+1,أقساط_تسديد_القروض[[#This Row],[الرصيد
الافتتاحي]]),IFERROR(-IPMT(معدل_الفائدة/12,1,أقساط_تسديد_القروض[[#This Row],[المبلغ
المتبقي]],D333),0)),0)</f>
        <v>129.84281864844542</v>
      </c>
      <c r="F332" s="22">
        <f ca="1">IFERROR(IF(AND(القيم_التي_تم_إدخالها,أقساط_تسديد_القروض[[#This Row],[تاريخ
الدفع]]&lt;&gt;""),-PPMT(معدل_الفائدة/12,1,مدة_القرض-ROWS($C$4:C332)+1,أقساط_تسديد_القروض[[#This Row],[الرصيد
الافتتاحي]]),""),0)</f>
        <v>939.88424302987539</v>
      </c>
      <c r="G332" s="22">
        <f ca="1">IF(أقساط_تسديد_القروض[[#This Row],[تاريخ
الدفع]]="",0,قيمة_ضريبة_الملكية)</f>
        <v>375</v>
      </c>
      <c r="H332" s="22">
        <f ca="1">IF(أقساط_تسديد_القروض[[#This Row],[تاريخ
الدفع]]="",0,أقساط_تسديد_القروض[[#This Row],[الفائدة]]+أقساط_تسديد_القروض[[#This Row],[رأس المال]]+أقساط_تسديد_القروض[[#This Row],[ضريبة
الملكية]])</f>
        <v>1444.7270616783208</v>
      </c>
      <c r="I332" s="22">
        <f ca="1">IF(أقساط_تسديد_القروض[[#This Row],[تاريخ
الدفع]]="",0,أقساط_تسديد_القروض[[#This Row],[الرصيد
الافتتاحي]]-أقساط_تسديد_القروض[[#This Row],[رأس المال]])</f>
        <v>31162.276475626899</v>
      </c>
      <c r="J332" s="27">
        <f ca="1">IF(أقساط_تسديد_القروض[[#This Row],[الختامي
الافتتاحي]]&gt;0,الصف_الأخير-ROW(),0)</f>
        <v>31</v>
      </c>
    </row>
    <row r="333" spans="2:10" ht="15" customHeight="1" x14ac:dyDescent="0.2">
      <c r="B333" s="26">
        <f>ROWS($B$4:B333)</f>
        <v>330</v>
      </c>
      <c r="C333" s="28">
        <f ca="1">IF(القيم_التي_تم_إدخالها,IF(أقساط_تسديد_القروض[[#This Row],[الرقم]]&lt;=مدة_القرض,IF(ROW()-ROW(أقساط_تسديد_القروض[[#Headers], [تاريخ
الدفع]])=1,بداية_القرض,IF(I332&gt;0,EDATE(C332,1),"")),""),"")</f>
        <v>53253</v>
      </c>
      <c r="D333" s="22">
        <f ca="1">IF(ROW()-ROW(أقساط_تسديد_القروض[[#Headers], [الرصيد
الافتتاحي]])=1,قيمة_القرض,IF(أقساط_تسديد_القروض[[#This Row],[تاريخ
الدفع]]="",0,INDEX(أقساط_تسديد_القروض[], ROW()-4,8)))</f>
        <v>31162.276475626899</v>
      </c>
      <c r="E333" s="22">
        <f ca="1">IF(القيم_التي_تم_إدخالها,IF(ROW()-ROW(أقساط_تسديد_القروض[[#Headers], [الفائدة]])=1,-IPMT(معدل_الفائدة/12,1,مدة_القرض-ROWS($C$4:C333)+1,أقساط_تسديد_القروض[[#This Row],[الرصيد
الافتتاحي]]),IFERROR(-IPMT(معدل_الفائدة/12,1,أقساط_تسديد_القروض[[#This Row],[المبلغ
المتبقي]],D334),0)),0)</f>
        <v>125.91031686771277</v>
      </c>
      <c r="F333" s="22">
        <f ca="1">IFERROR(IF(AND(القيم_التي_تم_إدخالها,أقساط_تسديد_القروض[[#This Row],[تاريخ
الدفع]]&lt;&gt;""),-PPMT(معدل_الفائدة/12,1,مدة_القرض-ROWS($C$4:C333)+1,أقساط_تسديد_القروض[[#This Row],[الرصيد
الافتتاحي]]),""),0)</f>
        <v>943.8004273758329</v>
      </c>
      <c r="G333" s="22">
        <f ca="1">IF(أقساط_تسديد_القروض[[#This Row],[تاريخ
الدفع]]="",0,قيمة_ضريبة_الملكية)</f>
        <v>375</v>
      </c>
      <c r="H333" s="22">
        <f ca="1">IF(أقساط_تسديد_القروض[[#This Row],[تاريخ
الدفع]]="",0,أقساط_تسديد_القروض[[#This Row],[الفائدة]]+أقساط_تسديد_القروض[[#This Row],[رأس المال]]+أقساط_تسديد_القروض[[#This Row],[ضريبة
الملكية]])</f>
        <v>1444.7107442435456</v>
      </c>
      <c r="I333" s="22">
        <f ca="1">IF(أقساط_تسديد_القروض[[#This Row],[تاريخ
الدفع]]="",0,أقساط_تسديد_القروض[[#This Row],[الرصيد
الافتتاحي]]-أقساط_تسديد_القروض[[#This Row],[رأس المال]])</f>
        <v>30218.476048251065</v>
      </c>
      <c r="J333" s="27">
        <f ca="1">IF(أقساط_تسديد_القروض[[#This Row],[الختامي
الافتتاحي]]&gt;0,الصف_الأخير-ROW(),0)</f>
        <v>30</v>
      </c>
    </row>
    <row r="334" spans="2:10" ht="15" customHeight="1" x14ac:dyDescent="0.2">
      <c r="B334" s="26">
        <f>ROWS($B$4:B334)</f>
        <v>331</v>
      </c>
      <c r="C334" s="28">
        <f ca="1">IF(القيم_التي_تم_إدخالها,IF(أقساط_تسديد_القروض[[#This Row],[الرقم]]&lt;=مدة_القرض,IF(ROW()-ROW(أقساط_تسديد_القروض[[#Headers], [تاريخ
الدفع]])=1,بداية_القرض,IF(I333&gt;0,EDATE(C333,1),"")),""),"")</f>
        <v>53284</v>
      </c>
      <c r="D334" s="22">
        <f ca="1">IF(ROW()-ROW(أقساط_تسديد_القروض[[#Headers], [الرصيد
الافتتاحي]])=1,قيمة_القرض,IF(أقساط_تسديد_القروض[[#This Row],[تاريخ
الدفع]]="",0,INDEX(أقساط_تسديد_القروض[], ROW()-4,8)))</f>
        <v>30218.476048251065</v>
      </c>
      <c r="E334" s="22">
        <f ca="1">IF(القيم_التي_تم_إدخالها,IF(ROW()-ROW(أقساط_تسديد_القروض[[#Headers], [الفائدة]])=1,-IPMT(معدل_الفائدة/12,1,مدة_القرض-ROWS($C$4:C334)+1,أقساط_تسديد_القروض[[#This Row],[الرصيد
الافتتاحي]]),IFERROR(-IPMT(معدل_الفائدة/12,1,أقساط_تسديد_القروض[[#This Row],[المبلغ
المتبقي]],D335),0)),0)</f>
        <v>121.96142966289375</v>
      </c>
      <c r="F334" s="22">
        <f ca="1">IFERROR(IF(AND(القيم_التي_تم_إدخالها,أقساط_تسديد_القروض[[#This Row],[تاريخ
الدفع]]&lt;&gt;""),-PPMT(معدل_الفائدة/12,1,مدة_القرض-ROWS($C$4:C334)+1,أقساط_تسديد_القروض[[#This Row],[الرصيد
الافتتاحي]]),""),0)</f>
        <v>947.73292915656555</v>
      </c>
      <c r="G334" s="22">
        <f ca="1">IF(أقساط_تسديد_القروض[[#This Row],[تاريخ
الدفع]]="",0,قيمة_ضريبة_الملكية)</f>
        <v>375</v>
      </c>
      <c r="H334" s="22">
        <f ca="1">IF(أقساط_تسديد_القروض[[#This Row],[تاريخ
الدفع]]="",0,أقساط_تسديد_القروض[[#This Row],[الفائدة]]+أقساط_تسديد_القروض[[#This Row],[رأس المال]]+أقساط_تسديد_القروض[[#This Row],[ضريبة
الملكية]])</f>
        <v>1444.6943588194592</v>
      </c>
      <c r="I334" s="22">
        <f ca="1">IF(أقساط_تسديد_القروض[[#This Row],[تاريخ
الدفع]]="",0,أقساط_تسديد_القروض[[#This Row],[الرصيد
الافتتاحي]]-أقساط_تسديد_القروض[[#This Row],[رأس المال]])</f>
        <v>29270.743119094499</v>
      </c>
      <c r="J334" s="27">
        <f ca="1">IF(أقساط_تسديد_القروض[[#This Row],[الختامي
الافتتاحي]]&gt;0,الصف_الأخير-ROW(),0)</f>
        <v>29</v>
      </c>
    </row>
    <row r="335" spans="2:10" ht="15" customHeight="1" x14ac:dyDescent="0.2">
      <c r="B335" s="26">
        <f>ROWS($B$4:B335)</f>
        <v>332</v>
      </c>
      <c r="C335" s="28">
        <f ca="1">IF(القيم_التي_تم_إدخالها,IF(أقساط_تسديد_القروض[[#This Row],[الرقم]]&lt;=مدة_القرض,IF(ROW()-ROW(أقساط_تسديد_القروض[[#Headers], [تاريخ
الدفع]])=1,بداية_القرض,IF(I334&gt;0,EDATE(C334,1),"")),""),"")</f>
        <v>53314</v>
      </c>
      <c r="D335" s="22">
        <f ca="1">IF(ROW()-ROW(أقساط_تسديد_القروض[[#Headers], [الرصيد
الافتتاحي]])=1,قيمة_القرض,IF(أقساط_تسديد_القروض[[#This Row],[تاريخ
الدفع]]="",0,INDEX(أقساط_تسديد_القروض[], ROW()-4,8)))</f>
        <v>29270.743119094499</v>
      </c>
      <c r="E335" s="22">
        <f ca="1">IF(القيم_التي_تم_إدخالها,IF(ROW()-ROW(أقساط_تسديد_القروض[[#Headers], [الفائدة]])=1,-IPMT(معدل_الفائدة/12,1,مدة_القرض-ROWS($C$4:C335)+1,أقساط_تسديد_القروض[[#This Row],[الرصيد
الافتتاحي]]),IFERROR(-IPMT(معدل_الفائدة/12,1,أقساط_تسديد_القروض[[#This Row],[المبلغ
المتبقي]],D336),0)),0)</f>
        <v>117.99608876138797</v>
      </c>
      <c r="F335" s="22">
        <f ca="1">IFERROR(IF(AND(القيم_التي_تم_إدخالها,أقساط_تسديد_القروض[[#This Row],[تاريخ
الدفع]]&lt;&gt;""),-PPMT(معدل_الفائدة/12,1,مدة_القرض-ROWS($C$4:C335)+1,أقساط_تسديد_القروض[[#This Row],[الرصيد
الافتتاحي]]),""),0)</f>
        <v>951.68181636138456</v>
      </c>
      <c r="G335" s="22">
        <f ca="1">IF(أقساط_تسديد_القروض[[#This Row],[تاريخ
الدفع]]="",0,قيمة_ضريبة_الملكية)</f>
        <v>375</v>
      </c>
      <c r="H335" s="22">
        <f ca="1">IF(أقساط_تسديد_القروض[[#This Row],[تاريخ
الدفع]]="",0,أقساط_تسديد_القروض[[#This Row],[الفائدة]]+أقساط_تسديد_القروض[[#This Row],[رأس المال]]+أقساط_تسديد_القروض[[#This Row],[ضريبة
الملكية]])</f>
        <v>1444.6779051227725</v>
      </c>
      <c r="I335" s="22">
        <f ca="1">IF(أقساط_تسديد_القروض[[#This Row],[تاريخ
الدفع]]="",0,أقساط_تسديد_القروض[[#This Row],[الرصيد
الافتتاحي]]-أقساط_تسديد_القروض[[#This Row],[رأس المال]])</f>
        <v>28319.061302733113</v>
      </c>
      <c r="J335" s="27">
        <f ca="1">IF(أقساط_تسديد_القروض[[#This Row],[الختامي
الافتتاحي]]&gt;0,الصف_الأخير-ROW(),0)</f>
        <v>28</v>
      </c>
    </row>
    <row r="336" spans="2:10" ht="15" customHeight="1" x14ac:dyDescent="0.2">
      <c r="B336" s="26">
        <f>ROWS($B$4:B336)</f>
        <v>333</v>
      </c>
      <c r="C336" s="28">
        <f ca="1">IF(القيم_التي_تم_إدخالها,IF(أقساط_تسديد_القروض[[#This Row],[الرقم]]&lt;=مدة_القرض,IF(ROW()-ROW(أقساط_تسديد_القروض[[#Headers], [تاريخ
الدفع]])=1,بداية_القرض,IF(I335&gt;0,EDATE(C335,1),"")),""),"")</f>
        <v>53345</v>
      </c>
      <c r="D336" s="22">
        <f ca="1">IF(ROW()-ROW(أقساط_تسديد_القروض[[#Headers], [الرصيد
الافتتاحي]])=1,قيمة_القرض,IF(أقساط_تسديد_القروض[[#This Row],[تاريخ
الدفع]]="",0,INDEX(أقساط_تسديد_القروض[], ROW()-4,8)))</f>
        <v>28319.061302733113</v>
      </c>
      <c r="E336" s="22">
        <f ca="1">IF(القيم_التي_تم_إدخالها,IF(ROW()-ROW(أقساط_تسديد_القروض[[#Headers], [الفائدة]])=1,-IPMT(معدل_الفائدة/12,1,مدة_القرض-ROWS($C$4:C336)+1,أقساط_تسديد_القروض[[#This Row],[الرصيد
الافتتاحي]]),IFERROR(-IPMT(معدل_الفائدة/12,1,أقساط_تسديد_القروض[[#This Row],[المبلغ
المتبقي]],D337),0)),0)</f>
        <v>114.01422560612592</v>
      </c>
      <c r="F336" s="22">
        <f ca="1">IFERROR(IF(AND(القيم_التي_تم_إدخالها,أقساط_تسديد_القروض[[#This Row],[تاريخ
الدفع]]&lt;&gt;""),-PPMT(معدل_الفائدة/12,1,مدة_القرض-ROWS($C$4:C336)+1,أقساط_تسديد_القروض[[#This Row],[الرصيد
الافتتاحي]]),""),0)</f>
        <v>955.64715726289023</v>
      </c>
      <c r="G336" s="22">
        <f ca="1">IF(أقساط_تسديد_القروض[[#This Row],[تاريخ
الدفع]]="",0,قيمة_ضريبة_الملكية)</f>
        <v>375</v>
      </c>
      <c r="H336" s="22">
        <f ca="1">IF(أقساط_تسديد_القروض[[#This Row],[تاريخ
الدفع]]="",0,أقساط_تسديد_القروض[[#This Row],[الفائدة]]+أقساط_تسديد_القروض[[#This Row],[رأس المال]]+أقساط_تسديد_القروض[[#This Row],[ضريبة
الملكية]])</f>
        <v>1444.6613828690161</v>
      </c>
      <c r="I336" s="22">
        <f ca="1">IF(أقساط_تسديد_القروض[[#This Row],[تاريخ
الدفع]]="",0,أقساط_تسديد_القروض[[#This Row],[الرصيد
الافتتاحي]]-أقساط_تسديد_القروض[[#This Row],[رأس المال]])</f>
        <v>27363.414145470222</v>
      </c>
      <c r="J336" s="27">
        <f ca="1">IF(أقساط_تسديد_القروض[[#This Row],[الختامي
الافتتاحي]]&gt;0,الصف_الأخير-ROW(),0)</f>
        <v>27</v>
      </c>
    </row>
    <row r="337" spans="2:10" ht="15" customHeight="1" x14ac:dyDescent="0.2">
      <c r="B337" s="26">
        <f>ROWS($B$4:B337)</f>
        <v>334</v>
      </c>
      <c r="C337" s="28">
        <f ca="1">IF(القيم_التي_تم_إدخالها,IF(أقساط_تسديد_القروض[[#This Row],[الرقم]]&lt;=مدة_القرض,IF(ROW()-ROW(أقساط_تسديد_القروض[[#Headers], [تاريخ
الدفع]])=1,بداية_القرض,IF(I336&gt;0,EDATE(C336,1),"")),""),"")</f>
        <v>53376</v>
      </c>
      <c r="D337" s="22">
        <f ca="1">IF(ROW()-ROW(أقساط_تسديد_القروض[[#Headers], [الرصيد
الافتتاحي]])=1,قيمة_القرض,IF(أقساط_تسديد_القروض[[#This Row],[تاريخ
الدفع]]="",0,INDEX(أقساط_تسديد_القروض[], ROW()-4,8)))</f>
        <v>27363.414145470222</v>
      </c>
      <c r="E337" s="22">
        <f ca="1">IF(القيم_التي_تم_إدخالها,IF(ROW()-ROW(أقساط_تسديد_القروض[[#Headers], [الفائدة]])=1,-IPMT(معدل_الفائدة/12,1,مدة_القرض-ROWS($C$4:C337)+1,أقساط_تسديد_القروض[[#This Row],[الرصيد
الافتتاحي]]),IFERROR(-IPMT(معدل_الفائدة/12,1,أقساط_تسديد_القروض[[#This Row],[المبلغ
المتبقي]],D338),0)),0)</f>
        <v>110.01577135438362</v>
      </c>
      <c r="F337" s="22">
        <f ca="1">IFERROR(IF(AND(القيم_التي_تم_إدخالها,أقساط_تسديد_القروض[[#This Row],[تاريخ
الدفع]]&lt;&gt;""),-PPMT(معدل_الفائدة/12,1,مدة_القرض-ROWS($C$4:C337)+1,أقساط_تسديد_القروض[[#This Row],[الرصيد
الافتتاحي]]),""),0)</f>
        <v>959.62902041815221</v>
      </c>
      <c r="G337" s="22">
        <f ca="1">IF(أقساط_تسديد_القروض[[#This Row],[تاريخ
الدفع]]="",0,قيمة_ضريبة_الملكية)</f>
        <v>375</v>
      </c>
      <c r="H337" s="22">
        <f ca="1">IF(أقساط_تسديد_القروض[[#This Row],[تاريخ
الدفع]]="",0,أقساط_تسديد_القروض[[#This Row],[الفائدة]]+أقساط_تسديد_القروض[[#This Row],[رأس المال]]+أقساط_تسديد_القروض[[#This Row],[ضريبة
الملكية]])</f>
        <v>1444.6447917725359</v>
      </c>
      <c r="I337" s="22">
        <f ca="1">IF(أقساط_تسديد_القروض[[#This Row],[تاريخ
الدفع]]="",0,أقساط_تسديد_القروض[[#This Row],[الرصيد
الافتتاحي]]-أقساط_تسديد_القروض[[#This Row],[رأس المال]])</f>
        <v>26403.785125052069</v>
      </c>
      <c r="J337" s="27">
        <f ca="1">IF(أقساط_تسديد_القروض[[#This Row],[الختامي
الافتتاحي]]&gt;0,الصف_الأخير-ROW(),0)</f>
        <v>26</v>
      </c>
    </row>
    <row r="338" spans="2:10" ht="15" customHeight="1" x14ac:dyDescent="0.2">
      <c r="B338" s="26">
        <f>ROWS($B$4:B338)</f>
        <v>335</v>
      </c>
      <c r="C338" s="28">
        <f ca="1">IF(القيم_التي_تم_إدخالها,IF(أقساط_تسديد_القروض[[#This Row],[الرقم]]&lt;=مدة_القرض,IF(ROW()-ROW(أقساط_تسديد_القروض[[#Headers], [تاريخ
الدفع]])=1,بداية_القرض,IF(I337&gt;0,EDATE(C337,1),"")),""),"")</f>
        <v>53404</v>
      </c>
      <c r="D338" s="22">
        <f ca="1">IF(ROW()-ROW(أقساط_تسديد_القروض[[#Headers], [الرصيد
الافتتاحي]])=1,قيمة_القرض,IF(أقساط_تسديد_القروض[[#This Row],[تاريخ
الدفع]]="",0,INDEX(أقساط_تسديد_القروض[], ROW()-4,8)))</f>
        <v>26403.785125052069</v>
      </c>
      <c r="E338" s="22">
        <f ca="1">IF(القيم_التي_تم_إدخالها,IF(ROW()-ROW(أقساط_تسديد_القروض[[#Headers], [الفائدة]])=1,-IPMT(معدل_الفائدة/12,1,مدة_القرض-ROWS($C$4:C338)+1,أقساط_تسديد_القروض[[#This Row],[الرصيد
الافتتاحي]]),IFERROR(-IPMT(معدل_الفائدة/12,1,أقساط_تسديد_القروض[[#This Row],[المبلغ
المتبقي]],D339),0)),0)</f>
        <v>106.00065687659239</v>
      </c>
      <c r="F338" s="22">
        <f ca="1">IFERROR(IF(AND(القيم_التي_تم_إدخالها,أقساط_تسديد_القروض[[#This Row],[تاريخ
الدفع]]&lt;&gt;""),-PPMT(معدل_الفائدة/12,1,مدة_القرض-ROWS($C$4:C338)+1,أقساط_تسديد_القروض[[#This Row],[الرصيد
الافتتاحي]]),""),0)</f>
        <v>963.6274746698947</v>
      </c>
      <c r="G338" s="22">
        <f ca="1">IF(أقساط_تسديد_القروض[[#This Row],[تاريخ
الدفع]]="",0,قيمة_ضريبة_الملكية)</f>
        <v>375</v>
      </c>
      <c r="H338" s="22">
        <f ca="1">IF(أقساط_تسديد_القروض[[#This Row],[تاريخ
الدفع]]="",0,أقساط_تسديد_القروض[[#This Row],[الفائدة]]+أقساط_تسديد_القروض[[#This Row],[رأس المال]]+أقساط_تسديد_القروض[[#This Row],[ضريبة
الملكية]])</f>
        <v>1444.6281315464871</v>
      </c>
      <c r="I338" s="22">
        <f ca="1">IF(أقساط_تسديد_القروض[[#This Row],[تاريخ
الدفع]]="",0,أقساط_تسديد_القروض[[#This Row],[الرصيد
الافتتاحي]]-أقساط_تسديد_القروض[[#This Row],[رأس المال]])</f>
        <v>25440.157650382174</v>
      </c>
      <c r="J338" s="27">
        <f ca="1">IF(أقساط_تسديد_القروض[[#This Row],[الختامي
الافتتاحي]]&gt;0,الصف_الأخير-ROW(),0)</f>
        <v>25</v>
      </c>
    </row>
    <row r="339" spans="2:10" ht="15" customHeight="1" x14ac:dyDescent="0.2">
      <c r="B339" s="26">
        <f>ROWS($B$4:B339)</f>
        <v>336</v>
      </c>
      <c r="C339" s="28">
        <f ca="1">IF(القيم_التي_تم_إدخالها,IF(أقساط_تسديد_القروض[[#This Row],[الرقم]]&lt;=مدة_القرض,IF(ROW()-ROW(أقساط_تسديد_القروض[[#Headers], [تاريخ
الدفع]])=1,بداية_القرض,IF(I338&gt;0,EDATE(C338,1),"")),""),"")</f>
        <v>53435</v>
      </c>
      <c r="D339" s="22">
        <f ca="1">IF(ROW()-ROW(أقساط_تسديد_القروض[[#Headers], [الرصيد
الافتتاحي]])=1,قيمة_القرض,IF(أقساط_تسديد_القروض[[#This Row],[تاريخ
الدفع]]="",0,INDEX(أقساط_تسديد_القروض[], ROW()-4,8)))</f>
        <v>25440.157650382174</v>
      </c>
      <c r="E339" s="22">
        <f ca="1">IF(القيم_التي_تم_إدخالها,IF(ROW()-ROW(أقساط_تسديد_القروض[[#Headers], [الفائدة]])=1,-IPMT(معدل_الفائدة/12,1,مدة_القرض-ROWS($C$4:C339)+1,أقساط_تسديد_القروض[[#This Row],[الرصيد
الافتتاحي]]),IFERROR(-IPMT(معدل_الفائدة/12,1,أقساط_تسديد_القروض[[#This Row],[المبلغ
المتبقي]],D340),0)),0)</f>
        <v>101.9688127551437</v>
      </c>
      <c r="F339" s="22">
        <f ca="1">IFERROR(IF(AND(القيم_التي_تم_إدخالها,أقساط_تسديد_القروض[[#This Row],[تاريخ
الدفع]]&lt;&gt;""),-PPMT(معدل_الفائدة/12,1,مدة_القرض-ROWS($C$4:C339)+1,أقساط_تسديد_القروض[[#This Row],[الرصيد
الافتتاحي]]),""),0)</f>
        <v>967.64258914768561</v>
      </c>
      <c r="G339" s="22">
        <f ca="1">IF(أقساط_تسديد_القروض[[#This Row],[تاريخ
الدفع]]="",0,قيمة_ضريبة_الملكية)</f>
        <v>375</v>
      </c>
      <c r="H339" s="22">
        <f ca="1">IF(أقساط_تسديد_القروض[[#This Row],[تاريخ
الدفع]]="",0,أقساط_تسديد_القروض[[#This Row],[الفائدة]]+أقساط_تسديد_القروض[[#This Row],[رأس المال]]+أقساط_تسديد_القروض[[#This Row],[ضريبة
الملكية]])</f>
        <v>1444.6114019028294</v>
      </c>
      <c r="I339" s="22">
        <f ca="1">IF(أقساط_تسديد_القروض[[#This Row],[تاريخ
الدفع]]="",0,أقساط_تسديد_القروض[[#This Row],[الرصيد
الافتتاحي]]-أقساط_تسديد_القروض[[#This Row],[رأس المال]])</f>
        <v>24472.515061234488</v>
      </c>
      <c r="J339" s="27">
        <f ca="1">IF(أقساط_تسديد_القروض[[#This Row],[الختامي
الافتتاحي]]&gt;0,الصف_الأخير-ROW(),0)</f>
        <v>24</v>
      </c>
    </row>
    <row r="340" spans="2:10" ht="15" customHeight="1" x14ac:dyDescent="0.2">
      <c r="B340" s="26">
        <f>ROWS($B$4:B340)</f>
        <v>337</v>
      </c>
      <c r="C340" s="28">
        <f ca="1">IF(القيم_التي_تم_إدخالها,IF(أقساط_تسديد_القروض[[#This Row],[الرقم]]&lt;=مدة_القرض,IF(ROW()-ROW(أقساط_تسديد_القروض[[#Headers], [تاريخ
الدفع]])=1,بداية_القرض,IF(I339&gt;0,EDATE(C339,1),"")),""),"")</f>
        <v>53465</v>
      </c>
      <c r="D340" s="22">
        <f ca="1">IF(ROW()-ROW(أقساط_تسديد_القروض[[#Headers], [الرصيد
الافتتاحي]])=1,قيمة_القرض,IF(أقساط_تسديد_القروض[[#This Row],[تاريخ
الدفع]]="",0,INDEX(أقساط_تسديد_القروض[], ROW()-4,8)))</f>
        <v>24472.515061234488</v>
      </c>
      <c r="E340" s="22">
        <f ca="1">IF(القيم_التي_تم_إدخالها,IF(ROW()-ROW(أقساط_تسديد_القروض[[#Headers], [الفائدة]])=1,-IPMT(معدل_الفائدة/12,1,مدة_القرض-ROWS($C$4:C340)+1,أقساط_تسديد_القروض[[#This Row],[الرصيد
الافتتاحي]]),IFERROR(-IPMT(معدل_الفائدة/12,1,أقساط_تسديد_القروض[[#This Row],[المبلغ
المتبقي]],D341),0)),0)</f>
        <v>97.920169283188969</v>
      </c>
      <c r="F340" s="22">
        <f ca="1">IFERROR(IF(AND(القيم_التي_تم_إدخالها,أقساط_تسديد_القروض[[#This Row],[تاريخ
الدفع]]&lt;&gt;""),-PPMT(معدل_الفائدة/12,1,مدة_القرض-ROWS($C$4:C340)+1,أقساط_تسديد_القروض[[#This Row],[الرصيد
الافتتاحي]]),""),0)</f>
        <v>971.67443326913451</v>
      </c>
      <c r="G340" s="22">
        <f ca="1">IF(أقساط_تسديد_القروض[[#This Row],[تاريخ
الدفع]]="",0,قيمة_ضريبة_الملكية)</f>
        <v>375</v>
      </c>
      <c r="H340" s="22">
        <f ca="1">IF(أقساط_تسديد_القروض[[#This Row],[تاريخ
الدفع]]="",0,أقساط_تسديد_القروض[[#This Row],[الفائدة]]+أقساط_تسديد_القروض[[#This Row],[رأس المال]]+أقساط_تسديد_القروض[[#This Row],[ضريبة
الملكية]])</f>
        <v>1444.5946025523235</v>
      </c>
      <c r="I340" s="22">
        <f ca="1">IF(أقساط_تسديد_القروض[[#This Row],[تاريخ
الدفع]]="",0,أقساط_تسديد_القروض[[#This Row],[الرصيد
الافتتاحي]]-أقساط_تسديد_القروض[[#This Row],[رأس المال]])</f>
        <v>23500.840627965354</v>
      </c>
      <c r="J340" s="27">
        <f ca="1">IF(أقساط_تسديد_القروض[[#This Row],[الختامي
الافتتاحي]]&gt;0,الصف_الأخير-ROW(),0)</f>
        <v>23</v>
      </c>
    </row>
    <row r="341" spans="2:10" ht="15" customHeight="1" x14ac:dyDescent="0.2">
      <c r="B341" s="26">
        <f>ROWS($B$4:B341)</f>
        <v>338</v>
      </c>
      <c r="C341" s="28">
        <f ca="1">IF(القيم_التي_تم_إدخالها,IF(أقساط_تسديد_القروض[[#This Row],[الرقم]]&lt;=مدة_القرض,IF(ROW()-ROW(أقساط_تسديد_القروض[[#Headers], [تاريخ
الدفع]])=1,بداية_القرض,IF(I340&gt;0,EDATE(C340,1),"")),""),"")</f>
        <v>53496</v>
      </c>
      <c r="D341" s="22">
        <f ca="1">IF(ROW()-ROW(أقساط_تسديد_القروض[[#Headers], [الرصيد
الافتتاحي]])=1,قيمة_القرض,IF(أقساط_تسديد_القروض[[#This Row],[تاريخ
الدفع]]="",0,INDEX(أقساط_تسديد_القروض[], ROW()-4,8)))</f>
        <v>23500.840627965354</v>
      </c>
      <c r="E341" s="22">
        <f ca="1">IF(القيم_التي_تم_إدخالها,IF(ROW()-ROW(أقساط_تسديد_القروض[[#Headers], [الفائدة]])=1,-IPMT(معدل_الفائدة/12,1,مدة_القرض-ROWS($C$4:C341)+1,أقساط_تسديد_القروض[[#This Row],[الرصيد
الافتتاحي]]),IFERROR(-IPMT(معدل_الفائدة/12,1,أقساط_تسديد_القروض[[#This Row],[المبلغ
المتبقي]],D342),0)),0)</f>
        <v>93.854656463434438</v>
      </c>
      <c r="F341" s="22">
        <f ca="1">IFERROR(IF(AND(القيم_التي_تم_إدخالها,أقساط_تسديد_القروض[[#This Row],[تاريخ
الدفع]]&lt;&gt;""),-PPMT(معدل_الفائدة/12,1,مدة_القرض-ROWS($C$4:C341)+1,أقساط_تسديد_القروض[[#This Row],[الرصيد
الافتتاحي]]),""),0)</f>
        <v>975.72307674108913</v>
      </c>
      <c r="G341" s="22">
        <f ca="1">IF(أقساط_تسديد_القروض[[#This Row],[تاريخ
الدفع]]="",0,قيمة_ضريبة_الملكية)</f>
        <v>375</v>
      </c>
      <c r="H341" s="22">
        <f ca="1">IF(أقساط_تسديد_القروض[[#This Row],[تاريخ
الدفع]]="",0,أقساط_تسديد_القروض[[#This Row],[الفائدة]]+أقساط_تسديد_القروض[[#This Row],[رأس المال]]+أقساط_تسديد_القروض[[#This Row],[ضريبة
الملكية]])</f>
        <v>1444.5777332045236</v>
      </c>
      <c r="I341" s="22">
        <f ca="1">IF(أقساط_تسديد_القروض[[#This Row],[تاريخ
الدفع]]="",0,أقساط_تسديد_القروض[[#This Row],[الرصيد
الافتتاحي]]-أقساط_تسديد_القروض[[#This Row],[رأس المال]])</f>
        <v>22525.117551224266</v>
      </c>
      <c r="J341" s="27">
        <f ca="1">IF(أقساط_تسديد_القروض[[#This Row],[الختامي
الافتتاحي]]&gt;0,الصف_الأخير-ROW(),0)</f>
        <v>22</v>
      </c>
    </row>
    <row r="342" spans="2:10" ht="15" customHeight="1" x14ac:dyDescent="0.2">
      <c r="B342" s="26">
        <f>ROWS($B$4:B342)</f>
        <v>339</v>
      </c>
      <c r="C342" s="28">
        <f ca="1">IF(القيم_التي_تم_إدخالها,IF(أقساط_تسديد_القروض[[#This Row],[الرقم]]&lt;=مدة_القرض,IF(ROW()-ROW(أقساط_تسديد_القروض[[#Headers], [تاريخ
الدفع]])=1,بداية_القرض,IF(I341&gt;0,EDATE(C341,1),"")),""),"")</f>
        <v>53526</v>
      </c>
      <c r="D342" s="22">
        <f ca="1">IF(ROW()-ROW(أقساط_تسديد_القروض[[#Headers], [الرصيد
الافتتاحي]])=1,قيمة_القرض,IF(أقساط_تسديد_القروض[[#This Row],[تاريخ
الدفع]]="",0,INDEX(أقساط_تسديد_القروض[], ROW()-4,8)))</f>
        <v>22525.117551224266</v>
      </c>
      <c r="E342" s="22">
        <f ca="1">IF(القيم_التي_تم_إدخالها,IF(ROW()-ROW(أقساط_تسديد_القروض[[#Headers], [الفائدة]])=1,-IPMT(معدل_الفائدة/12,1,مدة_القرض-ROWS($C$4:C342)+1,أقساط_تسديد_القروض[[#This Row],[الرصيد
الافتتاحي]]),IFERROR(-IPMT(معدل_الفائدة/12,1,أقساط_تسديد_القروض[[#This Row],[المبلغ
المتبقي]],D343),0)),0)</f>
        <v>89.77220400693092</v>
      </c>
      <c r="F342" s="22">
        <f ca="1">IFERROR(IF(AND(القيم_التي_تم_إدخالها,أقساط_تسديد_القروض[[#This Row],[تاريخ
الدفع]]&lt;&gt;""),-PPMT(معدل_الفائدة/12,1,مدة_القرض-ROWS($C$4:C342)+1,أقساط_تسديد_القروض[[#This Row],[الرصيد
الافتتاحي]]),""),0)</f>
        <v>979.78858956084377</v>
      </c>
      <c r="G342" s="22">
        <f ca="1">IF(أقساط_تسديد_القروض[[#This Row],[تاريخ
الدفع]]="",0,قيمة_ضريبة_الملكية)</f>
        <v>375</v>
      </c>
      <c r="H342" s="22">
        <f ca="1">IF(أقساط_تسديد_القروض[[#This Row],[تاريخ
الدفع]]="",0,أقساط_تسديد_القروض[[#This Row],[الفائدة]]+أقساط_تسديد_القروض[[#This Row],[رأس المال]]+أقساط_تسديد_القروض[[#This Row],[ضريبة
الملكية]])</f>
        <v>1444.5607935677747</v>
      </c>
      <c r="I342" s="22">
        <f ca="1">IF(أقساط_تسديد_القروض[[#This Row],[تاريخ
الدفع]]="",0,أقساط_تسديد_القروض[[#This Row],[الرصيد
الافتتاحي]]-أقساط_تسديد_القروض[[#This Row],[رأس المال]])</f>
        <v>21545.328961663421</v>
      </c>
      <c r="J342" s="27">
        <f ca="1">IF(أقساط_تسديد_القروض[[#This Row],[الختامي
الافتتاحي]]&gt;0,الصف_الأخير-ROW(),0)</f>
        <v>21</v>
      </c>
    </row>
    <row r="343" spans="2:10" ht="15" customHeight="1" x14ac:dyDescent="0.2">
      <c r="B343" s="26">
        <f>ROWS($B$4:B343)</f>
        <v>340</v>
      </c>
      <c r="C343" s="28">
        <f ca="1">IF(القيم_التي_تم_إدخالها,IF(أقساط_تسديد_القروض[[#This Row],[الرقم]]&lt;=مدة_القرض,IF(ROW()-ROW(أقساط_تسديد_القروض[[#Headers], [تاريخ
الدفع]])=1,بداية_القرض,IF(I342&gt;0,EDATE(C342,1),"")),""),"")</f>
        <v>53557</v>
      </c>
      <c r="D343" s="22">
        <f ca="1">IF(ROW()-ROW(أقساط_تسديد_القروض[[#Headers], [الرصيد
الافتتاحي]])=1,قيمة_القرض,IF(أقساط_تسديد_القروض[[#This Row],[تاريخ
الدفع]]="",0,INDEX(أقساط_تسديد_القروض[], ROW()-4,8)))</f>
        <v>21545.328961663421</v>
      </c>
      <c r="E343" s="22">
        <f ca="1">IF(القيم_التي_تم_إدخالها,IF(ROW()-ROW(أقساط_تسديد_القروض[[#Headers], [الفائدة]])=1,-IPMT(معدل_الفائدة/12,1,مدة_القرض-ROWS($C$4:C343)+1,أقساط_تسديد_القروض[[#This Row],[الرصيد
الافتتاحي]]),IFERROR(-IPMT(معدل_الفائدة/12,1,أقساط_تسديد_القروض[[#This Row],[المبلغ
المتبقي]],D344),0)),0)</f>
        <v>85.672741331858631</v>
      </c>
      <c r="F343" s="22">
        <f ca="1">IFERROR(IF(AND(القيم_التي_تم_إدخالها,أقساط_تسديد_القروض[[#This Row],[تاريخ
الدفع]]&lt;&gt;""),-PPMT(معدل_الفائدة/12,1,مدة_القرض-ROWS($C$4:C343)+1,أقساط_تسديد_القروض[[#This Row],[الرصيد
الافتتاحي]]),""),0)</f>
        <v>983.87104201734724</v>
      </c>
      <c r="G343" s="22">
        <f ca="1">IF(أقساط_تسديد_القروض[[#This Row],[تاريخ
الدفع]]="",0,قيمة_ضريبة_الملكية)</f>
        <v>375</v>
      </c>
      <c r="H343" s="22">
        <f ca="1">IF(أقساط_تسديد_القروض[[#This Row],[تاريخ
الدفع]]="",0,أقساط_تسديد_القروض[[#This Row],[الفائدة]]+أقساط_تسديد_القروض[[#This Row],[رأس المال]]+أقساط_تسديد_القروض[[#This Row],[ضريبة
الملكية]])</f>
        <v>1444.5437833492058</v>
      </c>
      <c r="I343" s="22">
        <f ca="1">IF(أقساط_تسديد_القروض[[#This Row],[تاريخ
الدفع]]="",0,أقساط_تسديد_القروض[[#This Row],[الرصيد
الافتتاحي]]-أقساط_تسديد_القروض[[#This Row],[رأس المال]])</f>
        <v>20561.457919646073</v>
      </c>
      <c r="J343" s="27">
        <f ca="1">IF(أقساط_تسديد_القروض[[#This Row],[الختامي
الافتتاحي]]&gt;0,الصف_الأخير-ROW(),0)</f>
        <v>20</v>
      </c>
    </row>
    <row r="344" spans="2:10" ht="15" customHeight="1" x14ac:dyDescent="0.2">
      <c r="B344" s="26">
        <f>ROWS($B$4:B344)</f>
        <v>341</v>
      </c>
      <c r="C344" s="28">
        <f ca="1">IF(القيم_التي_تم_إدخالها,IF(أقساط_تسديد_القروض[[#This Row],[الرقم]]&lt;=مدة_القرض,IF(ROW()-ROW(أقساط_تسديد_القروض[[#Headers], [تاريخ
الدفع]])=1,بداية_القرض,IF(I343&gt;0,EDATE(C343,1),"")),""),"")</f>
        <v>53588</v>
      </c>
      <c r="D344" s="22">
        <f ca="1">IF(ROW()-ROW(أقساط_تسديد_القروض[[#Headers], [الرصيد
الافتتاحي]])=1,قيمة_القرض,IF(أقساط_تسديد_القروض[[#This Row],[تاريخ
الدفع]]="",0,INDEX(أقساط_تسديد_القروض[], ROW()-4,8)))</f>
        <v>20561.457919646073</v>
      </c>
      <c r="E344" s="22">
        <f ca="1">IF(القيم_التي_تم_إدخالها,IF(ROW()-ROW(أقساط_تسديد_القروض[[#Headers], [الفائدة]])=1,-IPMT(معدل_الفائدة/12,1,مدة_القرض-ROWS($C$4:C344)+1,أقساط_تسديد_القروض[[#This Row],[الرصيد
الافتتاحي]]),IFERROR(-IPMT(معدل_الفائدة/12,1,أقساط_تسديد_القروض[[#This Row],[المبلغ
المتبقي]],D345),0)),0)</f>
        <v>81.556197562306878</v>
      </c>
      <c r="F344" s="22">
        <f ca="1">IFERROR(IF(AND(القيم_التي_تم_إدخالها,أقساط_تسديد_القروض[[#This Row],[تاريخ
الدفع]]&lt;&gt;""),-PPMT(معدل_الفائدة/12,1,مدة_القرض-ROWS($C$4:C344)+1,أقساط_تسديد_القروض[[#This Row],[الرصيد
الافتتاحي]]),""),0)</f>
        <v>987.97050469241947</v>
      </c>
      <c r="G344" s="22">
        <f ca="1">IF(أقساط_تسديد_القروض[[#This Row],[تاريخ
الدفع]]="",0,قيمة_ضريبة_الملكية)</f>
        <v>375</v>
      </c>
      <c r="H344" s="22">
        <f ca="1">IF(أقساط_تسديد_القروض[[#This Row],[تاريخ
الدفع]]="",0,أقساط_تسديد_القروض[[#This Row],[الفائدة]]+أقساط_تسديد_القروض[[#This Row],[رأس المال]]+أقساط_تسديد_القروض[[#This Row],[ضريبة
الملكية]])</f>
        <v>1444.5267022547264</v>
      </c>
      <c r="I344" s="22">
        <f ca="1">IF(أقساط_تسديد_القروض[[#This Row],[تاريخ
الدفع]]="",0,أقساط_تسديد_القروض[[#This Row],[الرصيد
الافتتاحي]]-أقساط_تسديد_القروض[[#This Row],[رأس المال]])</f>
        <v>19573.487414953652</v>
      </c>
      <c r="J344" s="27">
        <f ca="1">IF(أقساط_تسديد_القروض[[#This Row],[الختامي
الافتتاحي]]&gt;0,الصف_الأخير-ROW(),0)</f>
        <v>19</v>
      </c>
    </row>
    <row r="345" spans="2:10" ht="15" customHeight="1" x14ac:dyDescent="0.2">
      <c r="B345" s="26">
        <f>ROWS($B$4:B345)</f>
        <v>342</v>
      </c>
      <c r="C345" s="28">
        <f ca="1">IF(القيم_التي_تم_إدخالها,IF(أقساط_تسديد_القروض[[#This Row],[الرقم]]&lt;=مدة_القرض,IF(ROW()-ROW(أقساط_تسديد_القروض[[#Headers], [تاريخ
الدفع]])=1,بداية_القرض,IF(I344&gt;0,EDATE(C344,1),"")),""),"")</f>
        <v>53618</v>
      </c>
      <c r="D345" s="22">
        <f ca="1">IF(ROW()-ROW(أقساط_تسديد_القروض[[#Headers], [الرصيد
الافتتاحي]])=1,قيمة_القرض,IF(أقساط_تسديد_القروض[[#This Row],[تاريخ
الدفع]]="",0,INDEX(أقساط_تسديد_القروض[], ROW()-4,8)))</f>
        <v>19573.487414953652</v>
      </c>
      <c r="E345" s="22">
        <f ca="1">IF(القيم_التي_تم_إدخالها,IF(ROW()-ROW(أقساط_تسديد_القروض[[#Headers], [الفائدة]])=1,-IPMT(معدل_الفائدة/12,1,مدة_القرض-ROWS($C$4:C345)+1,أقساط_تسديد_القروض[[#This Row],[الرصيد
الافتتاحي]]),IFERROR(-IPMT(معدل_الفائدة/12,1,أقساط_تسديد_القروض[[#This Row],[المبلغ
المتبقي]],D346),0)),0)</f>
        <v>77.422501527048667</v>
      </c>
      <c r="F345" s="22">
        <f ca="1">IFERROR(IF(AND(القيم_التي_تم_إدخالها,أقساط_تسديد_القروض[[#This Row],[تاريخ
الدفع]]&lt;&gt;""),-PPMT(معدل_الفائدة/12,1,مدة_القرض-ROWS($C$4:C345)+1,أقساط_تسديد_القروض[[#This Row],[الرصيد
الافتتاحي]]),""),0)</f>
        <v>992.08704846197099</v>
      </c>
      <c r="G345" s="22">
        <f ca="1">IF(أقساط_تسديد_القروض[[#This Row],[تاريخ
الدفع]]="",0,قيمة_ضريبة_الملكية)</f>
        <v>375</v>
      </c>
      <c r="H345" s="22">
        <f ca="1">IF(أقساط_تسديد_القروض[[#This Row],[تاريخ
الدفع]]="",0,أقساط_تسديد_القروض[[#This Row],[الفائدة]]+أقساط_تسديد_القروض[[#This Row],[رأس المال]]+أقساط_تسديد_القروض[[#This Row],[ضريبة
الملكية]])</f>
        <v>1444.5095499890197</v>
      </c>
      <c r="I345" s="22">
        <f ca="1">IF(أقساط_تسديد_القروض[[#This Row],[تاريخ
الدفع]]="",0,أقساط_تسديد_القروض[[#This Row],[الرصيد
الافتتاحي]]-أقساط_تسديد_القروض[[#This Row],[رأس المال]])</f>
        <v>18581.400366491682</v>
      </c>
      <c r="J345" s="27">
        <f ca="1">IF(أقساط_تسديد_القروض[[#This Row],[الختامي
الافتتاحي]]&gt;0,الصف_الأخير-ROW(),0)</f>
        <v>18</v>
      </c>
    </row>
    <row r="346" spans="2:10" ht="15" customHeight="1" x14ac:dyDescent="0.2">
      <c r="B346" s="26">
        <f>ROWS($B$4:B346)</f>
        <v>343</v>
      </c>
      <c r="C346" s="28">
        <f ca="1">IF(القيم_التي_تم_إدخالها,IF(أقساط_تسديد_القروض[[#This Row],[الرقم]]&lt;=مدة_القرض,IF(ROW()-ROW(أقساط_تسديد_القروض[[#Headers], [تاريخ
الدفع]])=1,بداية_القرض,IF(I345&gt;0,EDATE(C345,1),"")),""),"")</f>
        <v>53649</v>
      </c>
      <c r="D346" s="22">
        <f ca="1">IF(ROW()-ROW(أقساط_تسديد_القروض[[#Headers], [الرصيد
الافتتاحي]])=1,قيمة_القرض,IF(أقساط_تسديد_القروض[[#This Row],[تاريخ
الدفع]]="",0,INDEX(أقساط_تسديد_القروض[], ROW()-4,8)))</f>
        <v>18581.400366491682</v>
      </c>
      <c r="E346" s="22">
        <f ca="1">IF(القيم_التي_تم_إدخالها,IF(ROW()-ROW(أقساط_تسديد_القروض[[#Headers], [الفائدة]])=1,-IPMT(معدل_الفائدة/12,1,مدة_القرض-ROWS($C$4:C346)+1,أقساط_تسديد_القروض[[#This Row],[الرصيد
الافتتاحي]]),IFERROR(-IPMT(معدل_الفائدة/12,1,أقساط_تسديد_القروض[[#This Row],[المبلغ
المتبقي]],D347),0)),0)</f>
        <v>73.271581758310219</v>
      </c>
      <c r="F346" s="22">
        <f ca="1">IFERROR(IF(AND(القيم_التي_تم_إدخالها,أقساط_تسديد_القروض[[#This Row],[تاريخ
الدفع]]&lt;&gt;""),-PPMT(معدل_الفائدة/12,1,مدة_القرض-ROWS($C$4:C346)+1,أقساط_تسديد_القروض[[#This Row],[الرصيد
الافتتاحي]]),""),0)</f>
        <v>996.22074449722959</v>
      </c>
      <c r="G346" s="22">
        <f ca="1">IF(أقساط_تسديد_القروض[[#This Row],[تاريخ
الدفع]]="",0,قيمة_ضريبة_الملكية)</f>
        <v>375</v>
      </c>
      <c r="H346" s="22">
        <f ca="1">IF(أقساط_تسديد_القروض[[#This Row],[تاريخ
الدفع]]="",0,أقساط_تسديد_القروض[[#This Row],[الفائدة]]+أقساط_تسديد_القروض[[#This Row],[رأس المال]]+أقساط_تسديد_القروض[[#This Row],[ضريبة
الملكية]])</f>
        <v>1444.4923262555399</v>
      </c>
      <c r="I346" s="22">
        <f ca="1">IF(أقساط_تسديد_القروض[[#This Row],[تاريخ
الدفع]]="",0,أقساط_تسديد_القروض[[#This Row],[الرصيد
الافتتاحي]]-أقساط_تسديد_القروض[[#This Row],[رأس المال]])</f>
        <v>17585.179621994452</v>
      </c>
      <c r="J346" s="27">
        <f ca="1">IF(أقساط_تسديد_القروض[[#This Row],[الختامي
الافتتاحي]]&gt;0,الصف_الأخير-ROW(),0)</f>
        <v>17</v>
      </c>
    </row>
    <row r="347" spans="2:10" ht="15" customHeight="1" x14ac:dyDescent="0.2">
      <c r="B347" s="26">
        <f>ROWS($B$4:B347)</f>
        <v>344</v>
      </c>
      <c r="C347" s="28">
        <f ca="1">IF(القيم_التي_تم_إدخالها,IF(أقساط_تسديد_القروض[[#This Row],[الرقم]]&lt;=مدة_القرض,IF(ROW()-ROW(أقساط_تسديد_القروض[[#Headers], [تاريخ
الدفع]])=1,بداية_القرض,IF(I346&gt;0,EDATE(C346,1),"")),""),"")</f>
        <v>53679</v>
      </c>
      <c r="D347" s="22">
        <f ca="1">IF(ROW()-ROW(أقساط_تسديد_القروض[[#Headers], [الرصيد
الافتتاحي]])=1,قيمة_القرض,IF(أقساط_تسديد_القروض[[#This Row],[تاريخ
الدفع]]="",0,INDEX(أقساط_تسديد_القروض[], ROW()-4,8)))</f>
        <v>17585.179621994452</v>
      </c>
      <c r="E347" s="22">
        <f ca="1">IF(القيم_التي_تم_إدخالها,IF(ROW()-ROW(أقساط_تسديد_القروض[[#Headers], [الفائدة]])=1,-IPMT(معدل_الفائدة/12,1,مدة_القرض-ROWS($C$4:C347)+1,أقساط_تسديد_القروض[[#This Row],[الرصيد
الافتتاحي]]),IFERROR(-IPMT(معدل_الفائدة/12,1,أقساط_تسديد_القروض[[#This Row],[المبلغ
المتبقي]],D348),0)),0)</f>
        <v>69.10336649053535</v>
      </c>
      <c r="F347" s="22">
        <f ca="1">IFERROR(IF(AND(القيم_التي_تم_إدخالها,أقساط_تسديد_القروض[[#This Row],[تاريخ
الدفع]]&lt;&gt;""),-PPMT(معدل_الفائدة/12,1,مدة_القرض-ROWS($C$4:C347)+1,أقساط_تسديد_القروض[[#This Row],[الرصيد
الافتتاحي]]),""),0)</f>
        <v>1000.3716642659678</v>
      </c>
      <c r="G347" s="22">
        <f ca="1">IF(أقساط_تسديد_القروض[[#This Row],[تاريخ
الدفع]]="",0,قيمة_ضريبة_الملكية)</f>
        <v>375</v>
      </c>
      <c r="H347" s="22">
        <f ca="1">IF(أقساط_تسديد_القروض[[#This Row],[تاريخ
الدفع]]="",0,أقساط_تسديد_القروض[[#This Row],[الفائدة]]+أقساط_تسديد_القروض[[#This Row],[رأس المال]]+أقساط_تسديد_القروض[[#This Row],[ضريبة
الملكية]])</f>
        <v>1444.4750307565032</v>
      </c>
      <c r="I347" s="22">
        <f ca="1">IF(أقساط_تسديد_القروض[[#This Row],[تاريخ
الدفع]]="",0,أقساط_تسديد_القروض[[#This Row],[الرصيد
الافتتاحي]]-أقساط_تسديد_القروض[[#This Row],[رأس المال]])</f>
        <v>16584.807957728484</v>
      </c>
      <c r="J347" s="27">
        <f ca="1">IF(أقساط_تسديد_القروض[[#This Row],[الختامي
الافتتاحي]]&gt;0,الصف_الأخير-ROW(),0)</f>
        <v>16</v>
      </c>
    </row>
    <row r="348" spans="2:10" ht="15" customHeight="1" x14ac:dyDescent="0.2">
      <c r="B348" s="26">
        <f>ROWS($B$4:B348)</f>
        <v>345</v>
      </c>
      <c r="C348" s="28">
        <f ca="1">IF(القيم_التي_تم_إدخالها,IF(أقساط_تسديد_القروض[[#This Row],[الرقم]]&lt;=مدة_القرض,IF(ROW()-ROW(أقساط_تسديد_القروض[[#Headers], [تاريخ
الدفع]])=1,بداية_القرض,IF(I347&gt;0,EDATE(C347,1),"")),""),"")</f>
        <v>53710</v>
      </c>
      <c r="D348" s="22">
        <f ca="1">IF(ROW()-ROW(أقساط_تسديد_القروض[[#Headers], [الرصيد
الافتتاحي]])=1,قيمة_القرض,IF(أقساط_تسديد_القروض[[#This Row],[تاريخ
الدفع]]="",0,INDEX(أقساط_تسديد_القروض[], ROW()-4,8)))</f>
        <v>16584.807957728484</v>
      </c>
      <c r="E348" s="22">
        <f ca="1">IF(القيم_التي_تم_إدخالها,IF(ROW()-ROW(أقساط_تسديد_القروض[[#Headers], [الفائدة]])=1,-IPMT(معدل_الفائدة/12,1,مدة_القرض-ROWS($C$4:C348)+1,أقساط_تسديد_القروض[[#This Row],[الرصيد
الافتتاحي]]),IFERROR(-IPMT(معدل_الفائدة/12,1,أقساط_تسديد_القروض[[#This Row],[المبلغ
المتبقي]],D349),0)),0)</f>
        <v>64.91778365914476</v>
      </c>
      <c r="F348" s="22">
        <f ca="1">IFERROR(IF(AND(القيم_التي_تم_إدخالها,أقساط_تسديد_القروض[[#This Row],[تاريخ
الدفع]]&lt;&gt;""),-PPMT(معدل_الفائدة/12,1,مدة_القرض-ROWS($C$4:C348)+1,أقساط_تسديد_القروض[[#This Row],[الرصيد
الافتتاحي]]),""),0)</f>
        <v>1004.5398795337426</v>
      </c>
      <c r="G348" s="22">
        <f ca="1">IF(أقساط_تسديد_القروض[[#This Row],[تاريخ
الدفع]]="",0,قيمة_ضريبة_الملكية)</f>
        <v>375</v>
      </c>
      <c r="H348" s="22">
        <f ca="1">IF(أقساط_تسديد_القروض[[#This Row],[تاريخ
الدفع]]="",0,أقساط_تسديد_القروض[[#This Row],[الفائدة]]+أقساط_تسديد_القروض[[#This Row],[رأس المال]]+أقساط_تسديد_القروض[[#This Row],[ضريبة
الملكية]])</f>
        <v>1444.4576631928874</v>
      </c>
      <c r="I348" s="22">
        <f ca="1">IF(أقساط_تسديد_القروض[[#This Row],[تاريخ
الدفع]]="",0,أقساط_تسديد_القروض[[#This Row],[الرصيد
الافتتاحي]]-أقساط_تسديد_القروض[[#This Row],[رأس المال]])</f>
        <v>15580.268078194742</v>
      </c>
      <c r="J348" s="27">
        <f ca="1">IF(أقساط_تسديد_القروض[[#This Row],[الختامي
الافتتاحي]]&gt;0,الصف_الأخير-ROW(),0)</f>
        <v>15</v>
      </c>
    </row>
    <row r="349" spans="2:10" ht="15" customHeight="1" x14ac:dyDescent="0.2">
      <c r="B349" s="26">
        <f>ROWS($B$4:B349)</f>
        <v>346</v>
      </c>
      <c r="C349" s="28">
        <f ca="1">IF(القيم_التي_تم_إدخالها,IF(أقساط_تسديد_القروض[[#This Row],[الرقم]]&lt;=مدة_القرض,IF(ROW()-ROW(أقساط_تسديد_القروض[[#Headers], [تاريخ
الدفع]])=1,بداية_القرض,IF(I348&gt;0,EDATE(C348,1),"")),""),"")</f>
        <v>53741</v>
      </c>
      <c r="D349" s="22">
        <f ca="1">IF(ROW()-ROW(أقساط_تسديد_القروض[[#Headers], [الرصيد
الافتتاحي]])=1,قيمة_القرض,IF(أقساط_تسديد_القروض[[#This Row],[تاريخ
الدفع]]="",0,INDEX(أقساط_تسديد_القروض[], ROW()-4,8)))</f>
        <v>15580.268078194742</v>
      </c>
      <c r="E349" s="22">
        <f ca="1">IF(القيم_التي_تم_إدخالها,IF(ROW()-ROW(أقساط_تسديد_القروض[[#Headers], [الفائدة]])=1,-IPMT(معدل_الفائدة/12,1,مدة_القرض-ROWS($C$4:C349)+1,أقساط_تسديد_القروض[[#This Row],[الرصيد
الافتتاحي]]),IFERROR(-IPMT(معدل_الفائدة/12,1,أقساط_تسديد_القروض[[#This Row],[المبلغ
المتبقي]],D350),0)),0)</f>
        <v>60.714760899290035</v>
      </c>
      <c r="F349" s="22">
        <f ca="1">IFERROR(IF(AND(القيم_التي_تم_إدخالها,أقساط_تسديد_القروض[[#This Row],[تاريخ
الدفع]]&lt;&gt;""),-PPMT(معدل_الفائدة/12,1,مدة_القرض-ROWS($C$4:C349)+1,أقساط_تسديد_القروض[[#This Row],[الرصيد
الافتتاحي]]),""),0)</f>
        <v>1008.7254623651334</v>
      </c>
      <c r="G349" s="22">
        <f ca="1">IF(أقساط_تسديد_القروض[[#This Row],[تاريخ
الدفع]]="",0,قيمة_ضريبة_الملكية)</f>
        <v>375</v>
      </c>
      <c r="H349" s="22">
        <f ca="1">IF(أقساط_تسديد_القروض[[#This Row],[تاريخ
الدفع]]="",0,أقساط_تسديد_القروض[[#This Row],[الفائدة]]+أقساط_تسديد_القروض[[#This Row],[رأس المال]]+أقساط_تسديد_القروض[[#This Row],[ضريبة
الملكية]])</f>
        <v>1444.4402232644234</v>
      </c>
      <c r="I349" s="22">
        <f ca="1">IF(أقساط_تسديد_القروض[[#This Row],[تاريخ
الدفع]]="",0,أقساط_تسديد_القروض[[#This Row],[الرصيد
الافتتاحي]]-أقساط_تسديد_القروض[[#This Row],[رأس المال]])</f>
        <v>14571.542615829609</v>
      </c>
      <c r="J349" s="27">
        <f ca="1">IF(أقساط_تسديد_القروض[[#This Row],[الختامي
الافتتاحي]]&gt;0,الصف_الأخير-ROW(),0)</f>
        <v>14</v>
      </c>
    </row>
    <row r="350" spans="2:10" ht="15" customHeight="1" x14ac:dyDescent="0.2">
      <c r="B350" s="26">
        <f>ROWS($B$4:B350)</f>
        <v>347</v>
      </c>
      <c r="C350" s="28">
        <f ca="1">IF(القيم_التي_تم_إدخالها,IF(أقساط_تسديد_القروض[[#This Row],[الرقم]]&lt;=مدة_القرض,IF(ROW()-ROW(أقساط_تسديد_القروض[[#Headers], [تاريخ
الدفع]])=1,بداية_القرض,IF(I349&gt;0,EDATE(C349,1),"")),""),"")</f>
        <v>53769</v>
      </c>
      <c r="D350" s="22">
        <f ca="1">IF(ROW()-ROW(أقساط_تسديد_القروض[[#Headers], [الرصيد
الافتتاحي]])=1,قيمة_القرض,IF(أقساط_تسديد_القروض[[#This Row],[تاريخ
الدفع]]="",0,INDEX(أقساط_تسديد_القروض[], ROW()-4,8)))</f>
        <v>14571.542615829609</v>
      </c>
      <c r="E350" s="22">
        <f ca="1">IF(القيم_التي_تم_إدخالها,IF(ROW()-ROW(أقساط_تسديد_القروض[[#Headers], [الفائدة]])=1,-IPMT(معدل_الفائدة/12,1,مدة_القرض-ROWS($C$4:C350)+1,أقساط_تسديد_القروض[[#This Row],[الرصيد
الافتتاحي]]),IFERROR(-IPMT(معدل_الفائدة/12,1,أقساط_تسديد_القروض[[#This Row],[المبلغ
المتبقي]],D351),0)),0)</f>
        <v>56.494225544602585</v>
      </c>
      <c r="F350" s="22">
        <f ca="1">IFERROR(IF(AND(القيم_التي_تم_إدخالها,أقساط_تسديد_القروض[[#This Row],[تاريخ
الدفع]]&lt;&gt;""),-PPMT(معدل_الفائدة/12,1,مدة_القرض-ROWS($C$4:C350)+1,أقساط_تسديد_القروض[[#This Row],[الرصيد
الافتتاحي]]),""),0)</f>
        <v>1012.9284851249878</v>
      </c>
      <c r="G350" s="22">
        <f ca="1">IF(أقساط_تسديد_القروض[[#This Row],[تاريخ
الدفع]]="",0,قيمة_ضريبة_الملكية)</f>
        <v>375</v>
      </c>
      <c r="H350" s="22">
        <f ca="1">IF(أقساط_تسديد_القروض[[#This Row],[تاريخ
الدفع]]="",0,أقساط_تسديد_القروض[[#This Row],[الفائدة]]+أقساط_تسديد_القروض[[#This Row],[رأس المال]]+أقساط_تسديد_القروض[[#This Row],[ضريبة
الملكية]])</f>
        <v>1444.4227106695903</v>
      </c>
      <c r="I350" s="22">
        <f ca="1">IF(أقساط_تسديد_القروض[[#This Row],[تاريخ
الدفع]]="",0,أقساط_تسديد_القروض[[#This Row],[الرصيد
الافتتاحي]]-أقساط_تسديد_القروض[[#This Row],[رأس المال]])</f>
        <v>13558.61413070462</v>
      </c>
      <c r="J350" s="27">
        <f ca="1">IF(أقساط_تسديد_القروض[[#This Row],[الختامي
الافتتاحي]]&gt;0,الصف_الأخير-ROW(),0)</f>
        <v>13</v>
      </c>
    </row>
    <row r="351" spans="2:10" ht="15" customHeight="1" x14ac:dyDescent="0.2">
      <c r="B351" s="26">
        <f>ROWS($B$4:B351)</f>
        <v>348</v>
      </c>
      <c r="C351" s="28">
        <f ca="1">IF(القيم_التي_تم_إدخالها,IF(أقساط_تسديد_القروض[[#This Row],[الرقم]]&lt;=مدة_القرض,IF(ROW()-ROW(أقساط_تسديد_القروض[[#Headers], [تاريخ
الدفع]])=1,بداية_القرض,IF(I350&gt;0,EDATE(C350,1),"")),""),"")</f>
        <v>53800</v>
      </c>
      <c r="D351" s="22">
        <f ca="1">IF(ROW()-ROW(أقساط_تسديد_القروض[[#Headers], [الرصيد
الافتتاحي]])=1,قيمة_القرض,IF(أقساط_تسديد_القروض[[#This Row],[تاريخ
الدفع]]="",0,INDEX(أقساط_تسديد_القروض[], ROW()-4,8)))</f>
        <v>13558.61413070462</v>
      </c>
      <c r="E351" s="22">
        <f ca="1">IF(القيم_التي_تم_إدخالها,IF(ROW()-ROW(أقساط_تسديد_القروض[[#Headers], [الفائدة]])=1,-IPMT(معدل_الفائدة/12,1,مدة_القرض-ROWS($C$4:C351)+1,أقساط_تسديد_القروض[[#This Row],[الرصيد
الافتتاحي]]),IFERROR(-IPMT(معدل_الفائدة/12,1,أقساط_تسديد_القروض[[#This Row],[المبلغ
المتبقي]],D352),0)),0)</f>
        <v>52.256104625937269</v>
      </c>
      <c r="F351" s="22">
        <f ca="1">IFERROR(IF(AND(القيم_التي_تم_إدخالها,أقساط_تسديد_القروض[[#This Row],[تاريخ
الدفع]]&lt;&gt;""),-PPMT(معدل_الفائدة/12,1,مدة_القرض-ROWS($C$4:C351)+1,أقساط_تسديد_القروض[[#This Row],[الرصيد
الافتتاحي]]),""),0)</f>
        <v>1017.1490204796754</v>
      </c>
      <c r="G351" s="22">
        <f ca="1">IF(أقساط_تسديد_القروض[[#This Row],[تاريخ
الدفع]]="",0,قيمة_ضريبة_الملكية)</f>
        <v>375</v>
      </c>
      <c r="H351" s="22">
        <f ca="1">IF(أقساط_تسديد_القروض[[#This Row],[تاريخ
الدفع]]="",0,أقساط_تسديد_القروض[[#This Row],[الفائدة]]+أقساط_تسديد_القروض[[#This Row],[رأس المال]]+أقساط_تسديد_القروض[[#This Row],[ضريبة
الملكية]])</f>
        <v>1444.4051251056126</v>
      </c>
      <c r="I351" s="22">
        <f ca="1">IF(أقساط_تسديد_القروض[[#This Row],[تاريخ
الدفع]]="",0,أقساط_تسديد_القروض[[#This Row],[الرصيد
الافتتاحي]]-أقساط_تسديد_القروض[[#This Row],[رأس المال]])</f>
        <v>12541.465110224945</v>
      </c>
      <c r="J351" s="27">
        <f ca="1">IF(أقساط_تسديد_القروض[[#This Row],[الختامي
الافتتاحي]]&gt;0,الصف_الأخير-ROW(),0)</f>
        <v>12</v>
      </c>
    </row>
    <row r="352" spans="2:10" ht="15" customHeight="1" x14ac:dyDescent="0.2">
      <c r="B352" s="26">
        <f>ROWS($B$4:B352)</f>
        <v>349</v>
      </c>
      <c r="C352" s="28">
        <f ca="1">IF(القيم_التي_تم_إدخالها,IF(أقساط_تسديد_القروض[[#This Row],[الرقم]]&lt;=مدة_القرض,IF(ROW()-ROW(أقساط_تسديد_القروض[[#Headers], [تاريخ
الدفع]])=1,بداية_القرض,IF(I351&gt;0,EDATE(C351,1),"")),""),"")</f>
        <v>53830</v>
      </c>
      <c r="D352" s="22">
        <f ca="1">IF(ROW()-ROW(أقساط_تسديد_القروض[[#Headers], [الرصيد
الافتتاحي]])=1,قيمة_القرض,IF(أقساط_تسديد_القروض[[#This Row],[تاريخ
الدفع]]="",0,INDEX(أقساط_تسديد_القروض[], ROW()-4,8)))</f>
        <v>12541.465110224945</v>
      </c>
      <c r="E352" s="22">
        <f ca="1">IF(القيم_التي_تم_إدخالها,IF(ROW()-ROW(أقساط_تسديد_القروض[[#Headers], [الفائدة]])=1,-IPMT(معدل_الفائدة/12,1,مدة_القرض-ROWS($C$4:C352)+1,أقساط_تسديد_القروض[[#This Row],[الرصيد
الافتتاحي]]),IFERROR(-IPMT(معدل_الفائدة/12,1,أقساط_تسديد_القروض[[#This Row],[المبلغ
المتبقي]],D353),0)),0)</f>
        <v>48.000324870110852</v>
      </c>
      <c r="F352" s="22">
        <f ca="1">IFERROR(IF(AND(القيم_التي_تم_إدخالها,أقساط_تسديد_القروض[[#This Row],[تاريخ
الدفع]]&lt;&gt;""),-PPMT(معدل_الفائدة/12,1,مدة_القرض-ROWS($C$4:C352)+1,أقساط_تسديد_القروض[[#This Row],[الرصيد
الافتتاحي]]),""),0)</f>
        <v>1021.3871413983405</v>
      </c>
      <c r="G352" s="22">
        <f ca="1">IF(أقساط_تسديد_القروض[[#This Row],[تاريخ
الدفع]]="",0,قيمة_ضريبة_الملكية)</f>
        <v>375</v>
      </c>
      <c r="H352" s="22">
        <f ca="1">IF(أقساط_تسديد_القروض[[#This Row],[تاريخ
الدفع]]="",0,أقساط_تسديد_القروض[[#This Row],[الفائدة]]+أقساط_تسديد_القروض[[#This Row],[رأس المال]]+أقساط_تسديد_القروض[[#This Row],[ضريبة
الملكية]])</f>
        <v>1444.3874662684514</v>
      </c>
      <c r="I352" s="22">
        <f ca="1">IF(أقساط_تسديد_القروض[[#This Row],[تاريخ
الدفع]]="",0,أقساط_تسديد_القروض[[#This Row],[الرصيد
الافتتاحي]]-أقساط_تسديد_القروض[[#This Row],[رأس المال]])</f>
        <v>11520.077968826605</v>
      </c>
      <c r="J352" s="27">
        <f ca="1">IF(أقساط_تسديد_القروض[[#This Row],[الختامي
الافتتاحي]]&gt;0,الصف_الأخير-ROW(),0)</f>
        <v>11</v>
      </c>
    </row>
    <row r="353" spans="2:10" ht="15" customHeight="1" x14ac:dyDescent="0.2">
      <c r="B353" s="26">
        <f>ROWS($B$4:B353)</f>
        <v>350</v>
      </c>
      <c r="C353" s="28">
        <f ca="1">IF(القيم_التي_تم_إدخالها,IF(أقساط_تسديد_القروض[[#This Row],[الرقم]]&lt;=مدة_القرض,IF(ROW()-ROW(أقساط_تسديد_القروض[[#Headers], [تاريخ
الدفع]])=1,بداية_القرض,IF(I352&gt;0,EDATE(C352,1),"")),""),"")</f>
        <v>53861</v>
      </c>
      <c r="D353" s="22">
        <f ca="1">IF(ROW()-ROW(أقساط_تسديد_القروض[[#Headers], [الرصيد
الافتتاحي]])=1,قيمة_القرض,IF(أقساط_تسديد_القروض[[#This Row],[تاريخ
الدفع]]="",0,INDEX(أقساط_تسديد_القروض[], ROW()-4,8)))</f>
        <v>11520.077968826605</v>
      </c>
      <c r="E353" s="22">
        <f ca="1">IF(القيم_التي_تم_إدخالها,IF(ROW()-ROW(أقساط_تسديد_القروض[[#Headers], [الفائدة]])=1,-IPMT(معدل_الفائدة/12,1,مدة_القرض-ROWS($C$4:C353)+1,أقساط_تسديد_القروض[[#This Row],[الرصيد
الافتتاحي]]),IFERROR(-IPMT(معدل_الفائدة/12,1,أقساط_تسديد_القروض[[#This Row],[المبلغ
المتبقي]],D354),0)),0)</f>
        <v>43.726812698635158</v>
      </c>
      <c r="F353" s="22">
        <f ca="1">IFERROR(IF(AND(القيم_التي_تم_إدخالها,أقساط_تسديد_القروض[[#This Row],[تاريخ
الدفع]]&lt;&gt;""),-PPMT(معدل_الفائدة/12,1,مدة_القرض-ROWS($C$4:C353)+1,أقساط_تسديد_القروض[[#This Row],[الرصيد
الافتتاحي]]),""),0)</f>
        <v>1025.642921154167</v>
      </c>
      <c r="G353" s="22">
        <f ca="1">IF(أقساط_تسديد_القروض[[#This Row],[تاريخ
الدفع]]="",0,قيمة_ضريبة_الملكية)</f>
        <v>375</v>
      </c>
      <c r="H353" s="22">
        <f ca="1">IF(أقساط_تسديد_القروض[[#This Row],[تاريخ
الدفع]]="",0,أقساط_تسديد_القروض[[#This Row],[الفائدة]]+أقساط_تسديد_القروض[[#This Row],[رأس المال]]+أقساط_تسديد_القروض[[#This Row],[ضريبة
الملكية]])</f>
        <v>1444.369733852802</v>
      </c>
      <c r="I353" s="22">
        <f ca="1">IF(أقساط_تسديد_القروض[[#This Row],[تاريخ
الدفع]]="",0,أقساط_تسديد_القروض[[#This Row],[الرصيد
الافتتاحي]]-أقساط_تسديد_القروض[[#This Row],[رأس المال]])</f>
        <v>10494.435047672438</v>
      </c>
      <c r="J353" s="27">
        <f ca="1">IF(أقساط_تسديد_القروض[[#This Row],[الختامي
الافتتاحي]]&gt;0,الصف_الأخير-ROW(),0)</f>
        <v>10</v>
      </c>
    </row>
    <row r="354" spans="2:10" ht="15" customHeight="1" x14ac:dyDescent="0.2">
      <c r="B354" s="26">
        <f>ROWS($B$4:B354)</f>
        <v>351</v>
      </c>
      <c r="C354" s="28">
        <f ca="1">IF(القيم_التي_تم_إدخالها,IF(أقساط_تسديد_القروض[[#This Row],[الرقم]]&lt;=مدة_القرض,IF(ROW()-ROW(أقساط_تسديد_القروض[[#Headers], [تاريخ
الدفع]])=1,بداية_القرض,IF(I353&gt;0,EDATE(C353,1),"")),""),"")</f>
        <v>53891</v>
      </c>
      <c r="D354" s="22">
        <f ca="1">IF(ROW()-ROW(أقساط_تسديد_القروض[[#Headers], [الرصيد
الافتتاحي]])=1,قيمة_القرض,IF(أقساط_تسديد_القروض[[#This Row],[تاريخ
الدفع]]="",0,INDEX(أقساط_تسديد_القروض[], ROW()-4,8)))</f>
        <v>10494.435047672438</v>
      </c>
      <c r="E354" s="22">
        <f ca="1">IF(القيم_التي_تم_إدخالها,IF(ROW()-ROW(أقساط_تسديد_القروض[[#Headers], [الفائدة]])=1,-IPMT(معدل_الفائدة/12,1,مدة_القرض-ROWS($C$4:C354)+1,أقساط_تسديد_القروض[[#This Row],[الرصيد
الافتتاحي]]),IFERROR(-IPMT(معدل_الفائدة/12,1,أقساط_تسديد_القروض[[#This Row],[المبلغ
المتبقي]],D355),0)),0)</f>
        <v>39.435494226444973</v>
      </c>
      <c r="F354" s="22">
        <f ca="1">IFERROR(IF(AND(القيم_التي_تم_إدخالها,أقساط_تسديد_القروض[[#This Row],[تاريخ
الدفع]]&lt;&gt;""),-PPMT(معدل_الفائدة/12,1,مدة_القرض-ROWS($C$4:C354)+1,أقساط_تسديد_القروض[[#This Row],[الرصيد
الافتتاحي]]),""),0)</f>
        <v>1029.9164333256426</v>
      </c>
      <c r="G354" s="22">
        <f ca="1">IF(أقساط_تسديد_القروض[[#This Row],[تاريخ
الدفع]]="",0,قيمة_ضريبة_الملكية)</f>
        <v>375</v>
      </c>
      <c r="H354" s="22">
        <f ca="1">IF(أقساط_تسديد_القروض[[#This Row],[تاريخ
الدفع]]="",0,أقساط_تسديد_القروض[[#This Row],[الفائدة]]+أقساط_تسديد_القروض[[#This Row],[رأس المال]]+أقساط_تسديد_القروض[[#This Row],[ضريبة
الملكية]])</f>
        <v>1444.3519275520875</v>
      </c>
      <c r="I354" s="22">
        <f ca="1">IF(أقساط_تسديد_القروض[[#This Row],[تاريخ
الدفع]]="",0,أقساط_تسديد_القروض[[#This Row],[الرصيد
الافتتاحي]]-أقساط_تسديد_القروض[[#This Row],[رأس المال]])</f>
        <v>9464.5186143467945</v>
      </c>
      <c r="J354" s="27">
        <f ca="1">IF(أقساط_تسديد_القروض[[#This Row],[الختامي
الافتتاحي]]&gt;0,الصف_الأخير-ROW(),0)</f>
        <v>9</v>
      </c>
    </row>
    <row r="355" spans="2:10" ht="15" customHeight="1" x14ac:dyDescent="0.2">
      <c r="B355" s="26">
        <f>ROWS($B$4:B355)</f>
        <v>352</v>
      </c>
      <c r="C355" s="28">
        <f ca="1">IF(القيم_التي_تم_إدخالها,IF(أقساط_تسديد_القروض[[#This Row],[الرقم]]&lt;=مدة_القرض,IF(ROW()-ROW(أقساط_تسديد_القروض[[#Headers], [تاريخ
الدفع]])=1,بداية_القرض,IF(I354&gt;0,EDATE(C354,1),"")),""),"")</f>
        <v>53922</v>
      </c>
      <c r="D355" s="22">
        <f ca="1">IF(ROW()-ROW(أقساط_تسديد_القروض[[#Headers], [الرصيد
الافتتاحي]])=1,قيمة_القرض,IF(أقساط_تسديد_القروض[[#This Row],[تاريخ
الدفع]]="",0,INDEX(أقساط_تسديد_القروض[], ROW()-4,8)))</f>
        <v>9464.5186143467945</v>
      </c>
      <c r="E355" s="22">
        <f ca="1">IF(القيم_التي_تم_إدخالها,IF(ROW()-ROW(أقساط_تسديد_القروض[[#Headers], [الفائدة]])=1,-IPMT(معدل_الفائدة/12,1,مدة_القرض-ROWS($C$4:C355)+1,أقساط_تسديد_القروض[[#This Row],[الرصيد
الافتتاحي]]),IFERROR(-IPMT(معدل_الفائدة/12,1,أقساط_تسديد_القروض[[#This Row],[المبلغ
المتبقي]],D356),0)),0)</f>
        <v>35.126295260620672</v>
      </c>
      <c r="F355" s="22">
        <f ca="1">IFERROR(IF(AND(القيم_التي_تم_إدخالها,أقساط_تسديد_القروض[[#This Row],[تاريخ
الدفع]]&lt;&gt;""),-PPMT(معدل_الفائدة/12,1,مدة_القرض-ROWS($C$4:C355)+1,أقساط_تسديد_القروض[[#This Row],[الرصيد
الافتتاحي]]),""),0)</f>
        <v>1034.207751797833</v>
      </c>
      <c r="G355" s="22">
        <f ca="1">IF(أقساط_تسديد_القروض[[#This Row],[تاريخ
الدفع]]="",0,قيمة_ضريبة_الملكية)</f>
        <v>375</v>
      </c>
      <c r="H355" s="22">
        <f ca="1">IF(أقساط_تسديد_القروض[[#This Row],[تاريخ
الدفع]]="",0,أقساط_تسديد_القروض[[#This Row],[الفائدة]]+أقساط_تسديد_القروض[[#This Row],[رأس المال]]+أقساط_تسديد_القروض[[#This Row],[ضريبة
الملكية]])</f>
        <v>1444.3340470584537</v>
      </c>
      <c r="I355" s="22">
        <f ca="1">IF(أقساط_تسديد_القروض[[#This Row],[تاريخ
الدفع]]="",0,أقساط_تسديد_القروض[[#This Row],[الرصيد
الافتتاحي]]-أقساط_تسديد_القروض[[#This Row],[رأس المال]])</f>
        <v>8430.3108625489622</v>
      </c>
      <c r="J355" s="27">
        <f ca="1">IF(أقساط_تسديد_القروض[[#This Row],[الختامي
الافتتاحي]]&gt;0,الصف_الأخير-ROW(),0)</f>
        <v>8</v>
      </c>
    </row>
    <row r="356" spans="2:10" ht="15" customHeight="1" x14ac:dyDescent="0.2">
      <c r="B356" s="26">
        <f>ROWS($B$4:B356)</f>
        <v>353</v>
      </c>
      <c r="C356" s="28">
        <f ca="1">IF(القيم_التي_تم_إدخالها,IF(أقساط_تسديد_القروض[[#This Row],[الرقم]]&lt;=مدة_القرض,IF(ROW()-ROW(أقساط_تسديد_القروض[[#Headers], [تاريخ
الدفع]])=1,بداية_القرض,IF(I355&gt;0,EDATE(C355,1),"")),""),"")</f>
        <v>53953</v>
      </c>
      <c r="D356" s="22">
        <f ca="1">IF(ROW()-ROW(أقساط_تسديد_القروض[[#Headers], [الرصيد
الافتتاحي]])=1,قيمة_القرض,IF(أقساط_تسديد_القروض[[#This Row],[تاريخ
الدفع]]="",0,INDEX(أقساط_تسديد_القروض[], ROW()-4,8)))</f>
        <v>8430.3108625489622</v>
      </c>
      <c r="E356" s="22">
        <f ca="1">IF(القيم_التي_تم_إدخالها,IF(ROW()-ROW(أقساط_تسديد_القروض[[#Headers], [الفائدة]])=1,-IPMT(معدل_الفائدة/12,1,مدة_القرض-ROWS($C$4:C356)+1,أقساط_تسديد_القروض[[#This Row],[الرصيد
الافتتاحي]]),IFERROR(-IPMT(معدل_الفائدة/12,1,أقساط_تسديد_القروض[[#This Row],[المبلغ
المتبقي]],D357),0)),0)</f>
        <v>30.799141299105436</v>
      </c>
      <c r="F356" s="22">
        <f ca="1">IFERROR(IF(AND(القيم_التي_تم_إدخالها,أقساط_تسديد_القروض[[#This Row],[تاريخ
الدفع]]&lt;&gt;""),-PPMT(معدل_الفائدة/12,1,مدة_القرض-ROWS($C$4:C356)+1,أقساط_تسديد_القروض[[#This Row],[الرصيد
الافتتاحي]]),""),0)</f>
        <v>1038.5169507636572</v>
      </c>
      <c r="G356" s="22">
        <f ca="1">IF(أقساط_تسديد_القروض[[#This Row],[تاريخ
الدفع]]="",0,قيمة_ضريبة_الملكية)</f>
        <v>375</v>
      </c>
      <c r="H356" s="22">
        <f ca="1">IF(أقساط_تسديد_القروض[[#This Row],[تاريخ
الدفع]]="",0,أقساط_تسديد_القروض[[#This Row],[الفائدة]]+أقساط_تسديد_القروض[[#This Row],[رأس المال]]+أقساط_تسديد_القروض[[#This Row],[ضريبة
الملكية]])</f>
        <v>1444.3160920627627</v>
      </c>
      <c r="I356" s="22">
        <f ca="1">IF(أقساط_تسديد_القروض[[#This Row],[تاريخ
الدفع]]="",0,أقساط_تسديد_القروض[[#This Row],[الرصيد
الافتتاحي]]-أقساط_تسديد_القروض[[#This Row],[رأس المال]])</f>
        <v>7391.7939117853048</v>
      </c>
      <c r="J356" s="27">
        <f ca="1">IF(أقساط_تسديد_القروض[[#This Row],[الختامي
الافتتاحي]]&gt;0,الصف_الأخير-ROW(),0)</f>
        <v>7</v>
      </c>
    </row>
    <row r="357" spans="2:10" ht="15" customHeight="1" x14ac:dyDescent="0.2">
      <c r="B357" s="26">
        <f>ROWS($B$4:B357)</f>
        <v>354</v>
      </c>
      <c r="C357" s="28">
        <f ca="1">IF(القيم_التي_تم_إدخالها,IF(أقساط_تسديد_القروض[[#This Row],[الرقم]]&lt;=مدة_القرض,IF(ROW()-ROW(أقساط_تسديد_القروض[[#Headers], [تاريخ
الدفع]])=1,بداية_القرض,IF(I356&gt;0,EDATE(C356,1),"")),""),"")</f>
        <v>53983</v>
      </c>
      <c r="D357" s="22">
        <f ca="1">IF(ROW()-ROW(أقساط_تسديد_القروض[[#Headers], [الرصيد
الافتتاحي]])=1,قيمة_القرض,IF(أقساط_تسديد_القروض[[#This Row],[تاريخ
الدفع]]="",0,INDEX(أقساط_تسديد_القروض[], ROW()-4,8)))</f>
        <v>7391.7939117853048</v>
      </c>
      <c r="E357" s="22">
        <f ca="1">IF(القيم_التي_تم_إدخالها,IF(ROW()-ROW(أقساط_تسديد_القروض[[#Headers], [الفائدة]])=1,-IPMT(معدل_الفائدة/12,1,مدة_القرض-ROWS($C$4:C357)+1,أقساط_تسديد_القروض[[#This Row],[الرصيد
الافتتاحي]]),IFERROR(-IPMT(معدل_الفائدة/12,1,أقساط_تسديد_القروض[[#This Row],[المبلغ
المتبقي]],D358),0)),0)</f>
        <v>26.45395752941722</v>
      </c>
      <c r="F357" s="22">
        <f ca="1">IFERROR(IF(AND(القيم_التي_تم_إدخالها,أقساط_تسديد_القروض[[#This Row],[تاريخ
الدفع]]&lt;&gt;""),-PPMT(معدل_الفائدة/12,1,مدة_القرض-ROWS($C$4:C357)+1,أقساط_تسديد_القروض[[#This Row],[الرصيد
الافتتاحي]]),""),0)</f>
        <v>1042.8441047251722</v>
      </c>
      <c r="G357" s="22">
        <f ca="1">IF(أقساط_تسديد_القروض[[#This Row],[تاريخ
الدفع]]="",0,قيمة_ضريبة_الملكية)</f>
        <v>375</v>
      </c>
      <c r="H357" s="22">
        <f ca="1">IF(أقساط_تسديد_القروض[[#This Row],[تاريخ
الدفع]]="",0,أقساط_تسديد_القروض[[#This Row],[الفائدة]]+أقساط_تسديد_القروض[[#This Row],[رأس المال]]+أقساط_تسديد_القروض[[#This Row],[ضريبة
الملكية]])</f>
        <v>1444.2980622545895</v>
      </c>
      <c r="I357" s="22">
        <f ca="1">IF(أقساط_تسديد_القروض[[#This Row],[تاريخ
الدفع]]="",0,أقساط_تسديد_القروض[[#This Row],[الرصيد
الافتتاحي]]-أقساط_تسديد_القروض[[#This Row],[رأس المال]])</f>
        <v>6348.949807060133</v>
      </c>
      <c r="J357" s="27">
        <f ca="1">IF(أقساط_تسديد_القروض[[#This Row],[الختامي
الافتتاحي]]&gt;0,الصف_الأخير-ROW(),0)</f>
        <v>6</v>
      </c>
    </row>
    <row r="358" spans="2:10" ht="15" customHeight="1" x14ac:dyDescent="0.2">
      <c r="B358" s="26">
        <f>ROWS($B$4:B358)</f>
        <v>355</v>
      </c>
      <c r="C358" s="28">
        <f ca="1">IF(القيم_التي_تم_إدخالها,IF(أقساط_تسديد_القروض[[#This Row],[الرقم]]&lt;=مدة_القرض,IF(ROW()-ROW(أقساط_تسديد_القروض[[#Headers], [تاريخ
الدفع]])=1,بداية_القرض,IF(I357&gt;0,EDATE(C357,1),"")),""),"")</f>
        <v>54014</v>
      </c>
      <c r="D358" s="22">
        <f ca="1">IF(ROW()-ROW(أقساط_تسديد_القروض[[#Headers], [الرصيد
الافتتاحي]])=1,قيمة_القرض,IF(أقساط_تسديد_القروض[[#This Row],[تاريخ
الدفع]]="",0,INDEX(أقساط_تسديد_القروض[], ROW()-4,8)))</f>
        <v>6348.949807060133</v>
      </c>
      <c r="E358" s="22">
        <f ca="1">IF(القيم_التي_تم_إدخالها,IF(ROW()-ROW(أقساط_تسديد_القروض[[#Headers], [الفائدة]])=1,-IPMT(معدل_الفائدة/12,1,مدة_القرض-ROWS($C$4:C358)+1,أقساط_تسديد_القروض[[#This Row],[الرصيد
الافتتاحي]]),IFERROR(-IPMT(معدل_الفائدة/12,1,أقساط_تسديد_القروض[[#This Row],[المبلغ
المتبقي]],D359),0)),0)</f>
        <v>22.090668827355298</v>
      </c>
      <c r="F358" s="22">
        <f ca="1">IFERROR(IF(AND(القيم_التي_تم_إدخالها,أقساط_تسديد_القروض[[#This Row],[تاريخ
الدفع]]&lt;&gt;""),-PPMT(معدل_الفائدة/12,1,مدة_القرض-ROWS($C$4:C358)+1,أقساط_تسديد_القروض[[#This Row],[الرصيد
الافتتاحي]]),""),0)</f>
        <v>1047.1892884948606</v>
      </c>
      <c r="G358" s="22">
        <f ca="1">IF(أقساط_تسديد_القروض[[#This Row],[تاريخ
الدفع]]="",0,قيمة_ضريبة_الملكية)</f>
        <v>375</v>
      </c>
      <c r="H358" s="22">
        <f ca="1">IF(أقساط_تسديد_القروض[[#This Row],[تاريخ
الدفع]]="",0,أقساط_تسديد_القروض[[#This Row],[الفائدة]]+أقساط_تسديد_القروض[[#This Row],[رأس المال]]+أقساط_تسديد_القروض[[#This Row],[ضريبة
الملكية]])</f>
        <v>1444.279957322216</v>
      </c>
      <c r="I358" s="22">
        <f ca="1">IF(أقساط_تسديد_القروض[[#This Row],[تاريخ
الدفع]]="",0,أقساط_تسديد_القروض[[#This Row],[الرصيد
الافتتاحي]]-أقساط_تسديد_القروض[[#This Row],[رأس المال]])</f>
        <v>5301.7605185652719</v>
      </c>
      <c r="J358" s="27">
        <f ca="1">IF(أقساط_تسديد_القروض[[#This Row],[الختامي
الافتتاحي]]&gt;0,الصف_الأخير-ROW(),0)</f>
        <v>5</v>
      </c>
    </row>
    <row r="359" spans="2:10" ht="15" customHeight="1" x14ac:dyDescent="0.2">
      <c r="B359" s="26">
        <f>ROWS($B$4:B359)</f>
        <v>356</v>
      </c>
      <c r="C359" s="28">
        <f ca="1">IF(القيم_التي_تم_إدخالها,IF(أقساط_تسديد_القروض[[#This Row],[الرقم]]&lt;=مدة_القرض,IF(ROW()-ROW(أقساط_تسديد_القروض[[#Headers], [تاريخ
الدفع]])=1,بداية_القرض,IF(I358&gt;0,EDATE(C358,1),"")),""),"")</f>
        <v>54044</v>
      </c>
      <c r="D359" s="22">
        <f ca="1">IF(ROW()-ROW(أقساط_تسديد_القروض[[#Headers], [الرصيد
الافتتاحي]])=1,قيمة_القرض,IF(أقساط_تسديد_القروض[[#This Row],[تاريخ
الدفع]]="",0,INDEX(أقساط_تسديد_القروض[], ROW()-4,8)))</f>
        <v>5301.7605185652719</v>
      </c>
      <c r="E359" s="22">
        <f ca="1">IF(القيم_التي_تم_إدخالها,IF(ROW()-ROW(أقساط_تسديد_القروض[[#Headers], [الفائدة]])=1,-IPMT(معدل_الفائدة/12,1,مدة_القرض-ROWS($C$4:C359)+1,أقساط_تسديد_القروض[[#This Row],[الرصيد
الافتتاحي]]),IFERROR(-IPMT(معدل_الفائدة/12,1,أقساط_تسديد_القروض[[#This Row],[المبلغ
المتبقي]],D360),0)),0)</f>
        <v>17.709199755701455</v>
      </c>
      <c r="F359" s="22">
        <f ca="1">IFERROR(IF(AND(القيم_التي_تم_إدخالها,أقساط_تسديد_القروض[[#This Row],[تاريخ
الدفع]]&lt;&gt;""),-PPMT(معدل_الفائدة/12,1,مدة_القرض-ROWS($C$4:C359)+1,أقساط_تسديد_القروض[[#This Row],[الرصيد
الافتتاحي]]),""),0)</f>
        <v>1051.5525771969224</v>
      </c>
      <c r="G359" s="22">
        <f ca="1">IF(أقساط_تسديد_القروض[[#This Row],[تاريخ
الدفع]]="",0,قيمة_ضريبة_الملكية)</f>
        <v>375</v>
      </c>
      <c r="H359" s="22">
        <f ca="1">IF(أقساط_تسديد_القروض[[#This Row],[تاريخ
الدفع]]="",0,أقساط_تسديد_القروض[[#This Row],[الفائدة]]+أقساط_تسديد_القروض[[#This Row],[رأس المال]]+أقساط_تسديد_القروض[[#This Row],[ضريبة
الملكية]])</f>
        <v>1444.2617769526239</v>
      </c>
      <c r="I359" s="22">
        <f ca="1">IF(أقساط_تسديد_القروض[[#This Row],[تاريخ
الدفع]]="",0,أقساط_تسديد_القروض[[#This Row],[الرصيد
الافتتاحي]]-أقساط_تسديد_القروض[[#This Row],[رأس المال]])</f>
        <v>4250.2079413683496</v>
      </c>
      <c r="J359" s="27">
        <f ca="1">IF(أقساط_تسديد_القروض[[#This Row],[الختامي
الافتتاحي]]&gt;0,الصف_الأخير-ROW(),0)</f>
        <v>4</v>
      </c>
    </row>
    <row r="360" spans="2:10" ht="15" customHeight="1" x14ac:dyDescent="0.2">
      <c r="B360" s="26">
        <f>ROWS($B$4:B360)</f>
        <v>357</v>
      </c>
      <c r="C360" s="28">
        <f ca="1">IF(القيم_التي_تم_إدخالها,IF(أقساط_تسديد_القروض[[#This Row],[الرقم]]&lt;=مدة_القرض,IF(ROW()-ROW(أقساط_تسديد_القروض[[#Headers], [تاريخ
الدفع]])=1,بداية_القرض,IF(I359&gt;0,EDATE(C359,1),"")),""),"")</f>
        <v>54075</v>
      </c>
      <c r="D360" s="22">
        <f ca="1">IF(ROW()-ROW(أقساط_تسديد_القروض[[#Headers], [الرصيد
الافتتاحي]])=1,قيمة_القرض,IF(أقساط_تسديد_القروض[[#This Row],[تاريخ
الدفع]]="",0,INDEX(أقساط_تسديد_القروض[], ROW()-4,8)))</f>
        <v>4250.2079413683496</v>
      </c>
      <c r="E360" s="22">
        <f ca="1">IF(القيم_التي_تم_إدخالها,IF(ROW()-ROW(أقساط_تسديد_القروض[[#Headers], [الفائدة]])=1,-IPMT(معدل_الفائدة/12,1,مدة_القرض-ROWS($C$4:C360)+1,أقساط_تسديد_القروض[[#This Row],[الرصيد
الافتتاحي]]),IFERROR(-IPMT(معدل_الفائدة/12,1,أقساط_تسديد_القروض[[#This Row],[المبلغ
المتبقي]],D361),0)),0)</f>
        <v>13.309474562915721</v>
      </c>
      <c r="F360" s="22">
        <f ca="1">IFERROR(IF(AND(القيم_التي_تم_إدخالها,أقساط_تسديد_القروض[[#This Row],[تاريخ
الدفع]]&lt;&gt;""),-PPMT(معدل_الفائدة/12,1,مدة_القرض-ROWS($C$4:C360)+1,أقساط_تسديد_القروض[[#This Row],[الرصيد
الافتتاحي]]),""),0)</f>
        <v>1055.9340462685764</v>
      </c>
      <c r="G360" s="22">
        <f ca="1">IF(أقساط_تسديد_القروض[[#This Row],[تاريخ
الدفع]]="",0,قيمة_ضريبة_الملكية)</f>
        <v>375</v>
      </c>
      <c r="H360" s="22">
        <f ca="1">IF(أقساط_تسديد_القروض[[#This Row],[تاريخ
الدفع]]="",0,أقساط_تسديد_القروض[[#This Row],[الفائدة]]+أقساط_تسديد_القروض[[#This Row],[رأس المال]]+أقساط_تسديد_القروض[[#This Row],[ضريبة
الملكية]])</f>
        <v>1444.2435208314921</v>
      </c>
      <c r="I360" s="22">
        <f ca="1">IF(أقساط_تسديد_القروض[[#This Row],[تاريخ
الدفع]]="",0,أقساط_تسديد_القروض[[#This Row],[الرصيد
الافتتاحي]]-أقساط_تسديد_القروض[[#This Row],[رأس المال]])</f>
        <v>3194.2738950997732</v>
      </c>
      <c r="J360" s="27">
        <f ca="1">IF(أقساط_تسديد_القروض[[#This Row],[الختامي
الافتتاحي]]&gt;0,الصف_الأخير-ROW(),0)</f>
        <v>3</v>
      </c>
    </row>
    <row r="361" spans="2:10" ht="15" customHeight="1" x14ac:dyDescent="0.2">
      <c r="B361" s="26">
        <f>ROWS($B$4:B361)</f>
        <v>358</v>
      </c>
      <c r="C361" s="28">
        <f ca="1">IF(القيم_التي_تم_إدخالها,IF(أقساط_تسديد_القروض[[#This Row],[الرقم]]&lt;=مدة_القرض,IF(ROW()-ROW(أقساط_تسديد_القروض[[#Headers], [تاريخ
الدفع]])=1,بداية_القرض,IF(I360&gt;0,EDATE(C360,1),"")),""),"")</f>
        <v>54106</v>
      </c>
      <c r="D361" s="22">
        <f ca="1">IF(ROW()-ROW(أقساط_تسديد_القروض[[#Headers], [الرصيد
الافتتاحي]])=1,قيمة_القرض,IF(أقساط_تسديد_القروض[[#This Row],[تاريخ
الدفع]]="",0,INDEX(أقساط_تسديد_القروض[], ROW()-4,8)))</f>
        <v>3194.2738950997732</v>
      </c>
      <c r="E361" s="22">
        <f ca="1">IF(القيم_التي_تم_إدخالها,IF(ROW()-ROW(أقساط_تسديد_القروض[[#Headers], [الفائدة]])=1,-IPMT(معدل_الفائدة/12,1,مدة_القرض-ROWS($C$4:C361)+1,أقساط_تسديد_القروض[[#This Row],[الرصيد
الافتتاحي]]),IFERROR(-IPMT(معدل_الفائدة/12,1,أقساط_تسديد_القروض[[#This Row],[المبلغ
المتبقي]],D362),0)),0)</f>
        <v>8.8914171818267125</v>
      </c>
      <c r="F361" s="22">
        <f ca="1">IFERROR(IF(AND(القيم_التي_تم_إدخالها,أقساط_تسديد_القروض[[#This Row],[تاريخ
الدفع]]&lt;&gt;""),-PPMT(معدل_الفائدة/12,1,مدة_القرض-ROWS($C$4:C361)+1,أقساط_تسديد_القروض[[#This Row],[الرصيد
الافتتاحي]]),""),0)</f>
        <v>1060.3337714613619</v>
      </c>
      <c r="G361" s="22">
        <f ca="1">IF(أقساط_تسديد_القروض[[#This Row],[تاريخ
الدفع]]="",0,قيمة_ضريبة_الملكية)</f>
        <v>375</v>
      </c>
      <c r="H361" s="22">
        <f ca="1">IF(أقساط_تسديد_القروض[[#This Row],[تاريخ
الدفع]]="",0,أقساط_تسديد_القروض[[#This Row],[الفائدة]]+أقساط_تسديد_القروض[[#This Row],[رأس المال]]+أقساط_تسديد_القروض[[#This Row],[ضريبة
الملكية]])</f>
        <v>1444.2251886431886</v>
      </c>
      <c r="I361" s="22">
        <f ca="1">IF(أقساط_تسديد_القروض[[#This Row],[تاريخ
الدفع]]="",0,أقساط_تسديد_القروض[[#This Row],[الرصيد
الافتتاحي]]-أقساط_تسديد_القروض[[#This Row],[رأس المال]])</f>
        <v>2133.940123638411</v>
      </c>
      <c r="J361" s="27">
        <f ca="1">IF(أقساط_تسديد_القروض[[#This Row],[الختامي
الافتتاحي]]&gt;0,الصف_الأخير-ROW(),0)</f>
        <v>2</v>
      </c>
    </row>
    <row r="362" spans="2:10" ht="15" customHeight="1" x14ac:dyDescent="0.2">
      <c r="B362" s="26">
        <f>ROWS($B$4:B362)</f>
        <v>359</v>
      </c>
      <c r="C362" s="28">
        <f ca="1">IF(القيم_التي_تم_إدخالها,IF(أقساط_تسديد_القروض[[#This Row],[الرقم]]&lt;=مدة_القرض,IF(ROW()-ROW(أقساط_تسديد_القروض[[#Headers], [تاريخ
الدفع]])=1,بداية_القرض,IF(I361&gt;0,EDATE(C361,1),"")),""),"")</f>
        <v>54135</v>
      </c>
      <c r="D362" s="22">
        <f ca="1">IF(ROW()-ROW(أقساط_تسديد_القروض[[#Headers], [الرصيد
الافتتاحي]])=1,قيمة_القرض,IF(أقساط_تسديد_القروض[[#This Row],[تاريخ
الدفع]]="",0,INDEX(أقساط_تسديد_القروض[], ROW()-4,8)))</f>
        <v>2133.940123638411</v>
      </c>
      <c r="E362" s="22">
        <f ca="1">IF(القيم_التي_تم_إدخالها,IF(ROW()-ROW(أقساط_تسديد_القروض[[#Headers], [الفائدة]])=1,-IPMT(معدل_الفائدة/12,1,مدة_القرض-ROWS($C$4:C362)+1,أقساط_تسديد_القروض[[#This Row],[الرصيد
الافتتاحي]]),IFERROR(-IPMT(معدل_الفائدة/12,1,أقساط_تسديد_القروض[[#This Row],[المبلغ
المتبقي]],D363),0)),0)</f>
        <v>4.454951228316502</v>
      </c>
      <c r="F362" s="22">
        <f ca="1">IFERROR(IF(AND(القيم_التي_تم_إدخالها,أقساط_تسديد_القروض[[#This Row],[تاريخ
الدفع]]&lt;&gt;""),-PPMT(معدل_الفائدة/12,1,مدة_القرض-ROWS($C$4:C362)+1,أقساط_تسديد_القروض[[#This Row],[الرصيد
الافتتاحي]]),""),0)</f>
        <v>1064.7518288424505</v>
      </c>
      <c r="G362" s="22">
        <f ca="1">IF(أقساط_تسديد_القروض[[#This Row],[تاريخ
الدفع]]="",0,قيمة_ضريبة_الملكية)</f>
        <v>375</v>
      </c>
      <c r="H362" s="22">
        <f ca="1">IF(أقساط_تسديد_القروض[[#This Row],[تاريخ
الدفع]]="",0,أقساط_تسديد_القروض[[#This Row],[الفائدة]]+أقساط_تسديد_القروض[[#This Row],[رأس المال]]+أقساط_تسديد_القروض[[#This Row],[ضريبة
الملكية]])</f>
        <v>1444.2067800707671</v>
      </c>
      <c r="I362" s="22">
        <f ca="1">IF(أقساط_تسديد_القروض[[#This Row],[تاريخ
الدفع]]="",0,أقساط_تسديد_القروض[[#This Row],[الرصيد
الافتتاحي]]-أقساط_تسديد_القروض[[#This Row],[رأس المال]])</f>
        <v>1069.1882947959605</v>
      </c>
      <c r="J362" s="27">
        <f ca="1">IF(أقساط_تسديد_القروض[[#This Row],[الختامي
الافتتاحي]]&gt;0,الصف_الأخير-ROW(),0)</f>
        <v>1</v>
      </c>
    </row>
    <row r="363" spans="2:10" ht="15" customHeight="1" x14ac:dyDescent="0.2">
      <c r="B363" s="26">
        <f>ROWS($B$4:B363)</f>
        <v>360</v>
      </c>
      <c r="C363" s="28">
        <f ca="1">IF(القيم_التي_تم_إدخالها,IF(أقساط_تسديد_القروض[[#This Row],[الرقم]]&lt;=مدة_القرض,IF(ROW()-ROW(أقساط_تسديد_القروض[[#Headers], [تاريخ
الدفع]])=1,بداية_القرض,IF(I362&gt;0,EDATE(C362,1),"")),""),"")</f>
        <v>54166</v>
      </c>
      <c r="D363" s="22">
        <f ca="1">IF(ROW()-ROW(أقساط_تسديد_القروض[[#Headers], [الرصيد
الافتتاحي]])=1,قيمة_القرض,IF(أقساط_تسديد_القروض[[#This Row],[تاريخ
الدفع]]="",0,INDEX(أقساط_تسديد_القروض[], ROW()-4,8)))</f>
        <v>1069.1882947959605</v>
      </c>
      <c r="E363" s="22">
        <f ca="1">IF(القيم_التي_تم_إدخالها,IF(ROW()-ROW(أقساط_تسديد_القروض[[#Headers], [الفائدة]])=1,-IPMT(معدل_الفائدة/12,1,مدة_القرض-ROWS($C$4:C363)+1,أقساط_تسديد_القروض[[#This Row],[الرصيد
الافتتاحي]]),IFERROR(-IPMT(معدل_الفائدة/12,1,أقساط_تسديد_القروض[[#This Row],[المبلغ
المتبقي]],D364),0)),0)</f>
        <v>0</v>
      </c>
      <c r="F363" s="22">
        <f ca="1">IFERROR(IF(AND(القيم_التي_تم_إدخالها,أقساط_تسديد_القروض[[#This Row],[تاريخ
الدفع]]&lt;&gt;""),-PPMT(معدل_الفائدة/12,1,مدة_القرض-ROWS($C$4:C363)+1,أقساط_تسديد_القروض[[#This Row],[الرصيد
الافتتاحي]]),""),0)</f>
        <v>1069.1882947959607</v>
      </c>
      <c r="G363" s="22">
        <f ca="1">IF(أقساط_تسديد_القروض[[#This Row],[تاريخ
الدفع]]="",0,قيمة_ضريبة_الملكية)</f>
        <v>375</v>
      </c>
      <c r="H363" s="22">
        <f ca="1">IF(أقساط_تسديد_القروض[[#This Row],[تاريخ
الدفع]]="",0,أقساط_تسديد_القروض[[#This Row],[الفائدة]]+أقساط_تسديد_القروض[[#This Row],[رأس المال]]+أقساط_تسديد_القروض[[#This Row],[ضريبة
الملكية]])</f>
        <v>1444.1882947959607</v>
      </c>
      <c r="I363" s="22">
        <f ca="1">IF(أقساط_تسديد_القروض[[#This Row],[تاريخ
الدفع]]="",0,أقساط_تسديد_القروض[[#This Row],[الرصيد
الافتتاحي]]-أقساط_تسديد_القروض[[#This Row],[رأس المال]])</f>
        <v>-2.2737367544323206E-13</v>
      </c>
      <c r="J363" s="27">
        <f ca="1">IF(أقساط_تسديد_القروض[[#This Row],[الختامي
الافتتاحي]]&gt;0,الصف_الأخير-ROW(),0)</f>
        <v>0</v>
      </c>
    </row>
  </sheetData>
  <sheetProtection selectLockedCells="1"/>
  <conditionalFormatting sqref="B4:J363">
    <cfRule type="expression" dxfId="10" priority="1">
      <formula>$C4=""</formula>
    </cfRule>
  </conditionalFormatting>
  <dataValidations count="10">
    <dataValidation allowBlank="1" showInputMessage="1" showErrorMessage="1" prompt="يتم احتساب &quot;جدول تسديد أقساط القروض&quot; هذا باستخدام الإدخالات الموجودة في ورقة العمل &quot;حاسبة الرهن&quot;. أضف المزيد من الدفعات من خلال إدراج صفوف جديدة إلى الجدول الموجود. ما عليك سوى إدخال تاريخ الدفع وسيتم تحديث الأعمدة الأخرى تلقائياً" sqref="A1"/>
    <dataValidation allowBlank="1" showInputMessage="1" showErrorMessage="1" prompt="يوجد عدد الدفعات في هذا العمود" sqref="B3"/>
    <dataValidation allowBlank="1" showInputMessage="1" showErrorMessage="1" prompt="يوجد تاريخ الدفع في هذا العمود" sqref="C3"/>
    <dataValidation allowBlank="1" showInputMessage="1" showErrorMessage="1" prompt="يتم تحديث الرصيد الافتتاحي والمعدلّ كما يتم تطبيق الدفعات تلقائياً في هذا العمود" sqref="D3"/>
    <dataValidation allowBlank="1" showInputMessage="1" showErrorMessage="1" prompt="يوجد شكل تصنيف تفصيلي للفائدة في هذا العمود" sqref="E3"/>
    <dataValidation allowBlank="1" showInputMessage="1" showErrorMessage="1" prompt="توجد قيمة الدفعة التي تم تطبيقها على الدفعة الرئيسية في هذا العمود" sqref="F3"/>
    <dataValidation allowBlank="1" showInputMessage="1" showErrorMessage="1" prompt="يتم تحديث مدفوعات ضريبة الملكية التي تم إدخالها في الخلية E8 في ورقة العمل &quot;حاسبة الرهن&quot; تلقائياً في هذا العمود " sqref="G3"/>
    <dataValidation allowBlank="1" showInputMessage="1" showErrorMessage="1" prompt="يتم ضبط إجمالي الدفع تلقائياً في هذا العمود استناداً إلى مبالغ ضريبة الملكية ورأس المال والفائدة في الأعمدة E وF وG" sqref="H3"/>
    <dataValidation allowBlank="1" showInputMessage="1" showErrorMessage="1" prompt="يتم تحديث الرصيد الختامي المعدّل تلقائياً لإجمالي الدفع في هذا العمود" sqref="I3"/>
    <dataValidation allowBlank="1" showInputMessage="1" showErrorMessage="1" prompt="يتم تحديث عدد الدفعات المتبقية تلقائياً استناداً إلى &quot;مدة القرض&quot; (بالأشهر) التي تم إدخالها في الخلية C6 في ورقة العمل &quot;حاسبة الرهن&quot; وعدد الدفعات التي تم تطبيقها على القرض" sqref="J3"/>
  </dataValidations>
  <printOptions horizontalCentered="1"/>
  <pageMargins left="0.25" right="0.25" top="0.75" bottom="0.75" header="0.3" footer="0.3"/>
  <pageSetup paperSize="9" scale="1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2</vt:i4>
      </vt:variant>
      <vt:variant>
        <vt:lpstr>النطاقات المسماة</vt:lpstr>
      </vt:variant>
      <vt:variant>
        <vt:i4>15</vt:i4>
      </vt:variant>
    </vt:vector>
  </HeadingPairs>
  <TitlesOfParts>
    <vt:vector size="17" baseType="lpstr">
      <vt:lpstr>حاسبة الرهن</vt:lpstr>
      <vt:lpstr>جدول أقساط تسديد القروض</vt:lpstr>
      <vt:lpstr>'جدول أقساط تسديد القروض'!Print_Titles</vt:lpstr>
      <vt:lpstr>إجمالي_الدفعات</vt:lpstr>
      <vt:lpstr>إجمالي_الفائدة_المدفوعة</vt:lpstr>
      <vt:lpstr>إجمالي_دفعات_القرض</vt:lpstr>
      <vt:lpstr>الفائدة</vt:lpstr>
      <vt:lpstr>القيمة_الرئيسية</vt:lpstr>
      <vt:lpstr>بداية_القرض</vt:lpstr>
      <vt:lpstr>دفعة_القرض_الشهرية</vt:lpstr>
      <vt:lpstr>عنوان_العمود_1</vt:lpstr>
      <vt:lpstr>عنوان_العمود_2</vt:lpstr>
      <vt:lpstr>قيمة_القرض</vt:lpstr>
      <vt:lpstr>قيمة_ضريبة_الملكية</vt:lpstr>
      <vt:lpstr>لا_توجد_دفعات_متبقية</vt:lpstr>
      <vt:lpstr>مدة_القرض</vt:lpstr>
      <vt:lpstr>معدل_الفائدة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keywords/>
  <cp:lastModifiedBy>admin</cp:lastModifiedBy>
  <dcterms:created xsi:type="dcterms:W3CDTF">2016-09-21T21:27:39Z</dcterms:created>
  <dcterms:modified xsi:type="dcterms:W3CDTF">2018-01-18T13:00:16Z</dcterms:modified>
  <cp:version/>
</cp:coreProperties>
</file>